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Sheet1!$A$4:$P$38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<sst xmlns="http://schemas.openxmlformats.org/spreadsheetml/2006/main" count="340" uniqueCount="231">
  <si>
    <t>附件：</t>
  </si>
  <si>
    <t>贵州开放大学（贵州职业技术学院）2026年公开招聘工作人员面试成绩、总成绩及进入体检环节人员名单</t>
  </si>
  <si>
    <t>序号</t>
  </si>
  <si>
    <t>准考证号</t>
  </si>
  <si>
    <t>姓名</t>
  </si>
  <si>
    <t>笔试成绩</t>
  </si>
  <si>
    <t>面试成绩</t>
  </si>
  <si>
    <t>总成绩</t>
  </si>
  <si>
    <t>报考岗位代码及名称</t>
  </si>
  <si>
    <t>招聘人数</t>
  </si>
  <si>
    <t>是否进入面试</t>
  </si>
  <si>
    <t>是否进入体检</t>
  </si>
  <si>
    <t>备注</t>
  </si>
  <si>
    <t>职业能力倾向测验成绩</t>
  </si>
  <si>
    <t>综合应用能力成绩</t>
  </si>
  <si>
    <t>原始总成绩</t>
  </si>
  <si>
    <t>折算百分制后总成绩</t>
  </si>
  <si>
    <t>按折算百分制后的笔试成绩的40%折算</t>
  </si>
  <si>
    <t>原始面试成绩</t>
  </si>
  <si>
    <t>按原始面试成绩的60%折算</t>
  </si>
  <si>
    <t>1</t>
  </si>
  <si>
    <t>1152280407924</t>
  </si>
  <si>
    <t>魏远双</t>
  </si>
  <si>
    <t>110</t>
  </si>
  <si>
    <t>107</t>
  </si>
  <si>
    <t>217</t>
  </si>
  <si>
    <t>72.33</t>
  </si>
  <si>
    <t>22828310101专职辅导员1</t>
  </si>
  <si>
    <t>是</t>
  </si>
  <si>
    <t>2</t>
  </si>
  <si>
    <t>1152280401610</t>
  </si>
  <si>
    <t>冯力</t>
  </si>
  <si>
    <t>99.5</t>
  </si>
  <si>
    <t>111</t>
  </si>
  <si>
    <t>210.5</t>
  </si>
  <si>
    <t>70.17</t>
  </si>
  <si>
    <t>3</t>
  </si>
  <si>
    <t>1152280401519</t>
  </si>
  <si>
    <t>曾庆涛</t>
  </si>
  <si>
    <t>101.5</t>
  </si>
  <si>
    <t>105</t>
  </si>
  <si>
    <t>206.5</t>
  </si>
  <si>
    <t>68.83</t>
  </si>
  <si>
    <t>4</t>
  </si>
  <si>
    <t>1152280400802</t>
  </si>
  <si>
    <t>高雨</t>
  </si>
  <si>
    <t>99</t>
  </si>
  <si>
    <t>206</t>
  </si>
  <si>
    <t>68.67</t>
  </si>
  <si>
    <t>5</t>
  </si>
  <si>
    <t>1152280407511</t>
  </si>
  <si>
    <t>白绍赐</t>
  </si>
  <si>
    <t>6</t>
  </si>
  <si>
    <t>1152280403920</t>
  </si>
  <si>
    <t>刘志</t>
  </si>
  <si>
    <t>97.5</t>
  </si>
  <si>
    <t>101</t>
  </si>
  <si>
    <t>198.5</t>
  </si>
  <si>
    <t>66.17</t>
  </si>
  <si>
    <t>缺考</t>
  </si>
  <si>
    <t>7</t>
  </si>
  <si>
    <t>1152280404802</t>
  </si>
  <si>
    <t>傅侃宇</t>
  </si>
  <si>
    <t>108.5</t>
  </si>
  <si>
    <t>89.5</t>
  </si>
  <si>
    <t>198</t>
  </si>
  <si>
    <t>66</t>
  </si>
  <si>
    <t>8</t>
  </si>
  <si>
    <t>1152280408721</t>
  </si>
  <si>
    <t>任祎铭</t>
  </si>
  <si>
    <t>91.5</t>
  </si>
  <si>
    <t>106</t>
  </si>
  <si>
    <t>197.5</t>
  </si>
  <si>
    <t>65.83</t>
  </si>
  <si>
    <t>9</t>
  </si>
  <si>
    <t>1152280403814</t>
  </si>
  <si>
    <t>林登蕃</t>
  </si>
  <si>
    <t>95.5</t>
  </si>
  <si>
    <t>97</t>
  </si>
  <si>
    <t>192.5</t>
  </si>
  <si>
    <t>64.17</t>
  </si>
  <si>
    <t>10</t>
  </si>
  <si>
    <t>1152280405521</t>
  </si>
  <si>
    <t>张海铭</t>
  </si>
  <si>
    <t>98.5</t>
  </si>
  <si>
    <t>190</t>
  </si>
  <si>
    <t>63.33</t>
  </si>
  <si>
    <t>11</t>
  </si>
  <si>
    <t>1152280400603</t>
  </si>
  <si>
    <t>苏杭</t>
  </si>
  <si>
    <t>91</t>
  </si>
  <si>
    <t>189.5</t>
  </si>
  <si>
    <t>63.17</t>
  </si>
  <si>
    <t>12</t>
  </si>
  <si>
    <t>1152280403729</t>
  </si>
  <si>
    <t>雷俊杰</t>
  </si>
  <si>
    <t>93</t>
  </si>
  <si>
    <t>96</t>
  </si>
  <si>
    <t>189</t>
  </si>
  <si>
    <t>63</t>
  </si>
  <si>
    <t>13</t>
  </si>
  <si>
    <t>1152280406928</t>
  </si>
  <si>
    <t>张钦发</t>
  </si>
  <si>
    <t>100</t>
  </si>
  <si>
    <t>89</t>
  </si>
  <si>
    <t>14</t>
  </si>
  <si>
    <t>1152280403804</t>
  </si>
  <si>
    <t>王宇豪</t>
  </si>
  <si>
    <t>125.5</t>
  </si>
  <si>
    <t>230.5</t>
  </si>
  <si>
    <t>76.83</t>
  </si>
  <si>
    <t>22828310102专职辅导员2</t>
  </si>
  <si>
    <t>15</t>
  </si>
  <si>
    <t>1152280406407</t>
  </si>
  <si>
    <t>谭双泉</t>
  </si>
  <si>
    <t>123</t>
  </si>
  <si>
    <t>212</t>
  </si>
  <si>
    <t>70.67</t>
  </si>
  <si>
    <t>16</t>
  </si>
  <si>
    <t>1152280406007</t>
  </si>
  <si>
    <t>危嘉浩</t>
  </si>
  <si>
    <t>117.5</t>
  </si>
  <si>
    <t>93.5</t>
  </si>
  <si>
    <t>211</t>
  </si>
  <si>
    <t>70.33</t>
  </si>
  <si>
    <t>17</t>
  </si>
  <si>
    <t>1152280402922</t>
  </si>
  <si>
    <t>姚睿</t>
  </si>
  <si>
    <t>84</t>
  </si>
  <si>
    <t>209.5</t>
  </si>
  <si>
    <t>69.83</t>
  </si>
  <si>
    <t>18</t>
  </si>
  <si>
    <t>1152280405109</t>
  </si>
  <si>
    <t>黄智</t>
  </si>
  <si>
    <t>108</t>
  </si>
  <si>
    <t>203.5</t>
  </si>
  <si>
    <t>67.83</t>
  </si>
  <si>
    <t>19</t>
  </si>
  <si>
    <t>1152280406820</t>
  </si>
  <si>
    <t>仇杰</t>
  </si>
  <si>
    <t>94</t>
  </si>
  <si>
    <t>199</t>
  </si>
  <si>
    <t>66.33</t>
  </si>
  <si>
    <t>20</t>
  </si>
  <si>
    <t>1152280401413</t>
  </si>
  <si>
    <t>黄华森</t>
  </si>
  <si>
    <t>196.5</t>
  </si>
  <si>
    <t>65.5</t>
  </si>
  <si>
    <t>21</t>
  </si>
  <si>
    <t>1152280406026</t>
  </si>
  <si>
    <t>王岳继</t>
  </si>
  <si>
    <t>98</t>
  </si>
  <si>
    <t>196</t>
  </si>
  <si>
    <t>65.33</t>
  </si>
  <si>
    <t>22</t>
  </si>
  <si>
    <t>1152280400328</t>
  </si>
  <si>
    <t>黄宸</t>
  </si>
  <si>
    <t>90.5</t>
  </si>
  <si>
    <t>195.5</t>
  </si>
  <si>
    <t>65.17</t>
  </si>
  <si>
    <t>23</t>
  </si>
  <si>
    <t>1152280404712</t>
  </si>
  <si>
    <t>孙偲淇</t>
  </si>
  <si>
    <t>118.5</t>
  </si>
  <si>
    <t>107.5</t>
  </si>
  <si>
    <t>226</t>
  </si>
  <si>
    <t>75.33</t>
  </si>
  <si>
    <t>22828310103学报编辑</t>
  </si>
  <si>
    <t>24</t>
  </si>
  <si>
    <t>1152280406225</t>
  </si>
  <si>
    <t>杨羽佳</t>
  </si>
  <si>
    <t>106.5</t>
  </si>
  <si>
    <t>217.5</t>
  </si>
  <si>
    <t>72.5</t>
  </si>
  <si>
    <t>25</t>
  </si>
  <si>
    <t>1152280402315</t>
  </si>
  <si>
    <t>简诗雨</t>
  </si>
  <si>
    <t>111.5</t>
  </si>
  <si>
    <t>208.5</t>
  </si>
  <si>
    <t>69.5</t>
  </si>
  <si>
    <t>26</t>
  </si>
  <si>
    <t>1152280408923</t>
  </si>
  <si>
    <t>丁明雪</t>
  </si>
  <si>
    <t>203</t>
  </si>
  <si>
    <t>67.67</t>
  </si>
  <si>
    <t>22828310104团委青媒中心工作人员</t>
  </si>
  <si>
    <t>27</t>
  </si>
  <si>
    <t>1152280404211</t>
  </si>
  <si>
    <t>陆怡宇</t>
  </si>
  <si>
    <t>80</t>
  </si>
  <si>
    <t>102</t>
  </si>
  <si>
    <t>182</t>
  </si>
  <si>
    <t>60.67</t>
  </si>
  <si>
    <t>28</t>
  </si>
  <si>
    <t>1152280407311</t>
  </si>
  <si>
    <t>王晓悦</t>
  </si>
  <si>
    <t>87</t>
  </si>
  <si>
    <t>180</t>
  </si>
  <si>
    <t>60</t>
  </si>
  <si>
    <t>29</t>
  </si>
  <si>
    <t>2152281200716</t>
  </si>
  <si>
    <t>刘玉栋</t>
  </si>
  <si>
    <t>102.5</t>
  </si>
  <si>
    <t>202</t>
  </si>
  <si>
    <t>67.33</t>
  </si>
  <si>
    <t>22828310105体育专业教师</t>
  </si>
  <si>
    <t>30</t>
  </si>
  <si>
    <t>2152281200628</t>
  </si>
  <si>
    <t>余博</t>
  </si>
  <si>
    <t>197</t>
  </si>
  <si>
    <t>65.67</t>
  </si>
  <si>
    <t>31</t>
  </si>
  <si>
    <t>2152281202522</t>
  </si>
  <si>
    <t>彭斯斯</t>
  </si>
  <si>
    <t>105.5</t>
  </si>
  <si>
    <t>87.5</t>
  </si>
  <si>
    <t>193</t>
  </si>
  <si>
    <t>64.33</t>
  </si>
  <si>
    <t>32</t>
  </si>
  <si>
    <t>2152281203007</t>
  </si>
  <si>
    <t>陈章</t>
  </si>
  <si>
    <t>85</t>
  </si>
  <si>
    <t>33</t>
  </si>
  <si>
    <t>2152281204604</t>
  </si>
  <si>
    <t>何晓东</t>
  </si>
  <si>
    <t>92</t>
  </si>
  <si>
    <t>188</t>
  </si>
  <si>
    <t>62.67</t>
  </si>
  <si>
    <t>34</t>
  </si>
  <si>
    <t>2152281205019</t>
  </si>
  <si>
    <t>邵杰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</si>
</sst>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25307;2026&#25104;&#32489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学报编辑"/>
      <sheetName val="团委青媒"/>
      <sheetName val="体育"/>
      <sheetName val="辅导员1"/>
      <sheetName val="辅导员2"/>
    </sheetNames>
    <sheetDataSet>
      <sheetData sheetId="0">
        <row r="2">
          <cell r="C2" t="str">
            <v>魏远双</v>
          </cell>
          <cell r="D2" t="str">
            <v>22828310101专职辅导员1</v>
          </cell>
          <cell r="E2" t="str">
            <v>1</v>
          </cell>
          <cell r="F2" t="str">
            <v>72.33</v>
          </cell>
          <cell r="G2">
            <v>28.932</v>
          </cell>
          <cell r="H2">
            <v>90.67</v>
          </cell>
        </row>
        <row r="3">
          <cell r="C3" t="str">
            <v>冯力</v>
          </cell>
          <cell r="D3" t="str">
            <v>22828310101专职辅导员1</v>
          </cell>
          <cell r="E3" t="str">
            <v>2</v>
          </cell>
          <cell r="F3" t="str">
            <v>70.17</v>
          </cell>
          <cell r="G3">
            <v>28.068</v>
          </cell>
          <cell r="H3">
            <v>90.67</v>
          </cell>
        </row>
        <row r="4">
          <cell r="C4" t="str">
            <v>曾庆涛</v>
          </cell>
          <cell r="D4" t="str">
            <v>22828310101专职辅导员1</v>
          </cell>
          <cell r="E4" t="str">
            <v>3</v>
          </cell>
          <cell r="F4" t="str">
            <v>68.83</v>
          </cell>
          <cell r="G4">
            <v>27.532</v>
          </cell>
          <cell r="H4">
            <v>78</v>
          </cell>
        </row>
        <row r="5">
          <cell r="C5" t="str">
            <v>高雨</v>
          </cell>
          <cell r="D5" t="str">
            <v>22828310101专职辅导员1</v>
          </cell>
          <cell r="E5" t="str">
            <v>4</v>
          </cell>
          <cell r="F5" t="str">
            <v>68.67</v>
          </cell>
          <cell r="G5">
            <v>27.468</v>
          </cell>
          <cell r="H5">
            <v>87.33</v>
          </cell>
        </row>
        <row r="6">
          <cell r="C6" t="str">
            <v>白绍赐</v>
          </cell>
          <cell r="D6" t="str">
            <v>22828310101专职辅导员1</v>
          </cell>
          <cell r="E6" t="str">
            <v>4</v>
          </cell>
          <cell r="F6" t="str">
            <v>68.67</v>
          </cell>
          <cell r="G6">
            <v>27.468</v>
          </cell>
          <cell r="H6">
            <v>85.67</v>
          </cell>
        </row>
        <row r="7">
          <cell r="C7" t="str">
            <v>彭州</v>
          </cell>
          <cell r="D7" t="str">
            <v>22828310101专职辅导员1</v>
          </cell>
          <cell r="E7" t="str">
            <v>6</v>
          </cell>
          <cell r="F7" t="str">
            <v>66.67</v>
          </cell>
          <cell r="G7">
            <v>26.668</v>
          </cell>
        </row>
        <row r="8">
          <cell r="C8" t="str">
            <v>刘志</v>
          </cell>
          <cell r="D8" t="str">
            <v>22828310101专职辅导员1</v>
          </cell>
          <cell r="E8" t="str">
            <v>7</v>
          </cell>
          <cell r="F8" t="str">
            <v>66.17</v>
          </cell>
          <cell r="G8">
            <v>26.468</v>
          </cell>
        </row>
        <row r="9">
          <cell r="C9" t="str">
            <v>傅侃宇</v>
          </cell>
          <cell r="D9" t="str">
            <v>22828310101专职辅导员1</v>
          </cell>
          <cell r="E9" t="str">
            <v>8</v>
          </cell>
          <cell r="F9" t="str">
            <v>66</v>
          </cell>
          <cell r="G9">
            <v>26.4</v>
          </cell>
          <cell r="H9">
            <v>88.33</v>
          </cell>
        </row>
        <row r="10">
          <cell r="C10" t="str">
            <v>任祎铭</v>
          </cell>
          <cell r="D10" t="str">
            <v>22828310101专职辅导员1</v>
          </cell>
          <cell r="E10" t="str">
            <v>9</v>
          </cell>
          <cell r="F10" t="str">
            <v>65.83</v>
          </cell>
          <cell r="G10">
            <v>26.332</v>
          </cell>
          <cell r="H10">
            <v>87</v>
          </cell>
        </row>
        <row r="11">
          <cell r="C11" t="str">
            <v>林登蕃</v>
          </cell>
          <cell r="D11" t="str">
            <v>22828310101专职辅导员1</v>
          </cell>
          <cell r="E11" t="str">
            <v>10</v>
          </cell>
          <cell r="F11" t="str">
            <v>64.17</v>
          </cell>
          <cell r="G11">
            <v>25.668</v>
          </cell>
          <cell r="H11">
            <v>83.67</v>
          </cell>
        </row>
        <row r="12">
          <cell r="C12" t="str">
            <v>张海铭</v>
          </cell>
          <cell r="D12" t="str">
            <v>22828310101专职辅导员1</v>
          </cell>
          <cell r="E12" t="str">
            <v>11</v>
          </cell>
          <cell r="F12" t="str">
            <v>63.33</v>
          </cell>
          <cell r="G12">
            <v>25.332</v>
          </cell>
          <cell r="H12">
            <v>87.33</v>
          </cell>
        </row>
        <row r="13">
          <cell r="C13" t="str">
            <v>苏杭</v>
          </cell>
          <cell r="D13" t="str">
            <v>22828310101专职辅导员1</v>
          </cell>
          <cell r="E13" t="str">
            <v>12</v>
          </cell>
          <cell r="F13" t="str">
            <v>63.17</v>
          </cell>
          <cell r="G13">
            <v>25.268</v>
          </cell>
          <cell r="H13">
            <v>86.67</v>
          </cell>
        </row>
        <row r="14">
          <cell r="C14" t="str">
            <v>雷俊杰</v>
          </cell>
          <cell r="D14" t="str">
            <v>22828310101专职辅导员1</v>
          </cell>
          <cell r="E14" t="str">
            <v>13</v>
          </cell>
          <cell r="F14" t="str">
            <v>63</v>
          </cell>
          <cell r="G14">
            <v>25.2</v>
          </cell>
          <cell r="H14">
            <v>88</v>
          </cell>
        </row>
        <row r="15">
          <cell r="C15" t="str">
            <v>张钦发</v>
          </cell>
          <cell r="D15" t="str">
            <v>22828310101专职辅导员1</v>
          </cell>
          <cell r="E15" t="str">
            <v>13</v>
          </cell>
          <cell r="F15" t="str">
            <v>63</v>
          </cell>
          <cell r="G15">
            <v>25.2</v>
          </cell>
          <cell r="H15">
            <v>89.33</v>
          </cell>
        </row>
        <row r="16">
          <cell r="C16" t="str">
            <v>曹易洋</v>
          </cell>
          <cell r="D16" t="str">
            <v>22828310101专职辅导员1</v>
          </cell>
          <cell r="E16" t="str">
            <v>15</v>
          </cell>
          <cell r="F16" t="str">
            <v>62.83</v>
          </cell>
          <cell r="G16">
            <v>25.132</v>
          </cell>
        </row>
        <row r="17">
          <cell r="C17" t="str">
            <v>蒙锦伦</v>
          </cell>
          <cell r="D17" t="str">
            <v>22828310101专职辅导员1</v>
          </cell>
          <cell r="E17" t="str">
            <v>16</v>
          </cell>
          <cell r="F17" t="str">
            <v>62.17</v>
          </cell>
          <cell r="G17">
            <v>24.868</v>
          </cell>
        </row>
        <row r="18">
          <cell r="C18" t="str">
            <v>余灯红</v>
          </cell>
          <cell r="D18" t="str">
            <v>22828310101专职辅导员1</v>
          </cell>
          <cell r="E18" t="str">
            <v>17</v>
          </cell>
          <cell r="F18" t="str">
            <v>62</v>
          </cell>
          <cell r="G18">
            <v>24.8</v>
          </cell>
        </row>
        <row r="19">
          <cell r="C19" t="str">
            <v>欧阳章宁</v>
          </cell>
          <cell r="D19" t="str">
            <v>22828310101专职辅导员1</v>
          </cell>
          <cell r="E19" t="str">
            <v>18</v>
          </cell>
          <cell r="F19" t="str">
            <v>61.83</v>
          </cell>
          <cell r="G19">
            <v>24.732</v>
          </cell>
        </row>
        <row r="20">
          <cell r="C20" t="str">
            <v>谢鑫</v>
          </cell>
          <cell r="D20" t="str">
            <v>22828310101专职辅导员1</v>
          </cell>
          <cell r="E20" t="str">
            <v>18</v>
          </cell>
          <cell r="F20" t="str">
            <v>61.83</v>
          </cell>
          <cell r="G20">
            <v>24.732</v>
          </cell>
        </row>
        <row r="21">
          <cell r="C21" t="str">
            <v>徐富超</v>
          </cell>
          <cell r="D21" t="str">
            <v>22828310101专职辅导员1</v>
          </cell>
          <cell r="E21" t="str">
            <v>20</v>
          </cell>
          <cell r="F21" t="str">
            <v>61.67</v>
          </cell>
          <cell r="G21">
            <v>24.668</v>
          </cell>
        </row>
        <row r="22">
          <cell r="C22" t="str">
            <v>李义龙</v>
          </cell>
          <cell r="D22" t="str">
            <v>22828310101专职辅导员1</v>
          </cell>
          <cell r="E22" t="str">
            <v>20</v>
          </cell>
          <cell r="F22" t="str">
            <v>61.67</v>
          </cell>
          <cell r="G22">
            <v>24.668</v>
          </cell>
        </row>
        <row r="23">
          <cell r="C23" t="str">
            <v>李新旭</v>
          </cell>
          <cell r="D23" t="str">
            <v>22828310101专职辅导员1</v>
          </cell>
          <cell r="E23" t="str">
            <v>20</v>
          </cell>
          <cell r="F23" t="str">
            <v>61.67</v>
          </cell>
          <cell r="G23">
            <v>24.668</v>
          </cell>
        </row>
        <row r="24">
          <cell r="C24" t="str">
            <v>徐宪华</v>
          </cell>
          <cell r="D24" t="str">
            <v>22828310101专职辅导员1</v>
          </cell>
          <cell r="E24" t="str">
            <v>23</v>
          </cell>
          <cell r="F24" t="str">
            <v>61.5</v>
          </cell>
          <cell r="G24">
            <v>24.6</v>
          </cell>
        </row>
        <row r="25">
          <cell r="C25" t="str">
            <v>吕思涵</v>
          </cell>
          <cell r="D25" t="str">
            <v>22828310101专职辅导员1</v>
          </cell>
          <cell r="E25" t="str">
            <v>24</v>
          </cell>
          <cell r="F25" t="str">
            <v>61.33</v>
          </cell>
          <cell r="G25">
            <v>24.532</v>
          </cell>
        </row>
        <row r="26">
          <cell r="C26" t="str">
            <v>陈健明</v>
          </cell>
          <cell r="D26" t="str">
            <v>22828310101专职辅导员1</v>
          </cell>
          <cell r="E26" t="str">
            <v>25</v>
          </cell>
          <cell r="F26" t="str">
            <v>61.17</v>
          </cell>
          <cell r="G26">
            <v>24.468</v>
          </cell>
        </row>
        <row r="27">
          <cell r="C27" t="str">
            <v>李朝阳</v>
          </cell>
          <cell r="D27" t="str">
            <v>22828310101专职辅导员1</v>
          </cell>
          <cell r="E27" t="str">
            <v>26</v>
          </cell>
          <cell r="F27" t="str">
            <v>60.5</v>
          </cell>
          <cell r="G27">
            <v>24.2</v>
          </cell>
        </row>
      </sheetData>
      <sheetData sheetId="1">
        <row r="2">
          <cell r="C2" t="str">
            <v>杨羽佳</v>
          </cell>
          <cell r="D2" t="str">
            <v>22828310103学报编辑</v>
          </cell>
          <cell r="E2" t="str">
            <v>2</v>
          </cell>
          <cell r="F2" t="str">
            <v>72.5</v>
          </cell>
          <cell r="G2">
            <v>29</v>
          </cell>
          <cell r="H2">
            <v>87.33</v>
          </cell>
        </row>
        <row r="3">
          <cell r="C3" t="str">
            <v>孙偲淇</v>
          </cell>
          <cell r="D3" t="str">
            <v>22828310103学报编辑</v>
          </cell>
          <cell r="E3" t="str">
            <v>1</v>
          </cell>
          <cell r="F3" t="str">
            <v>75.33</v>
          </cell>
          <cell r="G3">
            <v>30.132</v>
          </cell>
          <cell r="H3">
            <v>85</v>
          </cell>
        </row>
        <row r="4">
          <cell r="C4" t="str">
            <v>简诗雨</v>
          </cell>
          <cell r="D4" t="str">
            <v>22828310103学报编辑</v>
          </cell>
          <cell r="E4" t="str">
            <v>3</v>
          </cell>
          <cell r="F4" t="str">
            <v>69.5</v>
          </cell>
          <cell r="G4">
            <v>27.8</v>
          </cell>
          <cell r="H4">
            <v>83.67</v>
          </cell>
        </row>
      </sheetData>
      <sheetData sheetId="2">
        <row r="2">
          <cell r="C2" t="str">
            <v>丁明雪</v>
          </cell>
          <cell r="D2" t="str">
            <v>22828310104
团委青媒中心工作人员</v>
          </cell>
          <cell r="E2" t="str">
            <v>1</v>
          </cell>
          <cell r="F2" t="str">
            <v>67.67</v>
          </cell>
          <cell r="G2">
            <v>27.068</v>
          </cell>
          <cell r="H2">
            <v>89.67</v>
          </cell>
        </row>
        <row r="3">
          <cell r="C3" t="str">
            <v>陆怡宇</v>
          </cell>
          <cell r="D3" t="str">
            <v>22828310104
团委青媒中心工作人员</v>
          </cell>
          <cell r="E3" t="str">
            <v>3</v>
          </cell>
          <cell r="F3" t="str">
            <v>60.67</v>
          </cell>
          <cell r="G3">
            <v>24.268</v>
          </cell>
          <cell r="H3">
            <v>87</v>
          </cell>
        </row>
        <row r="4">
          <cell r="C4" t="str">
            <v>王晓悦</v>
          </cell>
          <cell r="D4" t="str">
            <v>22828310104
团委青媒中心工作人员</v>
          </cell>
          <cell r="E4" t="str">
            <v>4</v>
          </cell>
          <cell r="F4" t="str">
            <v>60</v>
          </cell>
          <cell r="G4">
            <v>24</v>
          </cell>
          <cell r="H4">
            <v>84</v>
          </cell>
        </row>
      </sheetData>
      <sheetData sheetId="3">
        <row r="2">
          <cell r="C2" t="str">
            <v>刘玉栋</v>
          </cell>
          <cell r="D2" t="str">
            <v>22828310105体育专业教师</v>
          </cell>
          <cell r="E2" t="str">
            <v>1</v>
          </cell>
          <cell r="F2" t="str">
            <v>67.33</v>
          </cell>
          <cell r="G2">
            <v>26.932</v>
          </cell>
          <cell r="H2">
            <v>87</v>
          </cell>
        </row>
        <row r="3">
          <cell r="C3" t="str">
            <v>彭斯斯</v>
          </cell>
          <cell r="D3" t="str">
            <v>22828310105体育专业教师</v>
          </cell>
          <cell r="E3" t="str">
            <v>3</v>
          </cell>
          <cell r="F3" t="str">
            <v>64.33</v>
          </cell>
          <cell r="G3">
            <v>25.732</v>
          </cell>
          <cell r="H3">
            <v>84.67</v>
          </cell>
        </row>
        <row r="4">
          <cell r="C4" t="str">
            <v>余博</v>
          </cell>
          <cell r="D4" t="str">
            <v>22828310105体育专业教师</v>
          </cell>
          <cell r="E4" t="str">
            <v>2</v>
          </cell>
          <cell r="F4" t="str">
            <v>65.67</v>
          </cell>
          <cell r="G4">
            <v>26.268</v>
          </cell>
          <cell r="H4">
            <v>82.67</v>
          </cell>
        </row>
        <row r="5">
          <cell r="C5" t="str">
            <v>陈章</v>
          </cell>
          <cell r="D5" t="str">
            <v>22828310105体育专业教师</v>
          </cell>
          <cell r="E5" t="str">
            <v>4</v>
          </cell>
          <cell r="F5" t="str">
            <v>64.17</v>
          </cell>
          <cell r="G5">
            <v>25.668</v>
          </cell>
          <cell r="H5">
            <v>83.67</v>
          </cell>
        </row>
        <row r="6">
          <cell r="C6" t="str">
            <v>何晓东</v>
          </cell>
          <cell r="D6" t="str">
            <v>22828310105体育专业教师</v>
          </cell>
          <cell r="E6" t="str">
            <v>6</v>
          </cell>
          <cell r="F6" t="str">
            <v>62.67</v>
          </cell>
          <cell r="G6">
            <v>25.068</v>
          </cell>
          <cell r="H6">
            <v>82.67</v>
          </cell>
        </row>
        <row r="7">
          <cell r="C7" t="str">
            <v>邵杰</v>
          </cell>
          <cell r="D7" t="str">
            <v>22828310105体育专业教师</v>
          </cell>
          <cell r="E7" t="str">
            <v>6</v>
          </cell>
          <cell r="F7" t="str">
            <v>62.67</v>
          </cell>
          <cell r="G7">
            <v>25.068</v>
          </cell>
          <cell r="H7">
            <v>80.33</v>
          </cell>
        </row>
      </sheetData>
      <sheetData sheetId="4"/>
      <sheetData sheetId="5">
        <row r="2">
          <cell r="C2" t="str">
            <v>王宇豪</v>
          </cell>
          <cell r="D2" t="str">
            <v>22828310102专职辅导员2</v>
          </cell>
          <cell r="E2" t="str">
            <v>1</v>
          </cell>
          <cell r="F2" t="str">
            <v>76.83</v>
          </cell>
          <cell r="G2">
            <v>30.732</v>
          </cell>
          <cell r="H2">
            <v>87.67</v>
          </cell>
        </row>
        <row r="3">
          <cell r="C3" t="str">
            <v>仇杰</v>
          </cell>
          <cell r="D3" t="str">
            <v>22828310102专职辅导员2</v>
          </cell>
          <cell r="E3" t="str">
            <v>7</v>
          </cell>
          <cell r="F3" t="str">
            <v>66.33</v>
          </cell>
          <cell r="G3">
            <v>26.532</v>
          </cell>
          <cell r="H3">
            <v>89</v>
          </cell>
        </row>
        <row r="4">
          <cell r="C4" t="str">
            <v>谭双泉</v>
          </cell>
          <cell r="D4" t="str">
            <v>22828310102专职辅导员2</v>
          </cell>
          <cell r="E4" t="str">
            <v>2</v>
          </cell>
          <cell r="F4" t="str">
            <v>70.67</v>
          </cell>
          <cell r="G4">
            <v>28.268</v>
          </cell>
          <cell r="H4">
            <v>84.67</v>
          </cell>
        </row>
        <row r="5">
          <cell r="C5" t="str">
            <v>姚睿</v>
          </cell>
          <cell r="D5" t="str">
            <v>22828310102专职辅导员2</v>
          </cell>
          <cell r="E5" t="str">
            <v>4</v>
          </cell>
          <cell r="F5" t="str">
            <v>69.83</v>
          </cell>
          <cell r="G5">
            <v>27.932</v>
          </cell>
          <cell r="H5">
            <v>84.33</v>
          </cell>
        </row>
        <row r="6">
          <cell r="C6" t="str">
            <v>危嘉浩</v>
          </cell>
          <cell r="D6" t="str">
            <v>22828310102专职辅导员2</v>
          </cell>
          <cell r="E6" t="str">
            <v>3</v>
          </cell>
          <cell r="F6" t="str">
            <v>70.33</v>
          </cell>
          <cell r="G6">
            <v>28.132</v>
          </cell>
          <cell r="H6">
            <v>83.33</v>
          </cell>
        </row>
        <row r="7">
          <cell r="C7" t="str">
            <v>黄华森</v>
          </cell>
          <cell r="D7" t="str">
            <v>22828310102专职辅导员2</v>
          </cell>
          <cell r="E7" t="str">
            <v>9</v>
          </cell>
          <cell r="F7" t="str">
            <v>65.5</v>
          </cell>
          <cell r="G7">
            <v>26.2</v>
          </cell>
          <cell r="H7">
            <v>82.67</v>
          </cell>
        </row>
        <row r="8">
          <cell r="C8" t="str">
            <v>王岳继</v>
          </cell>
          <cell r="D8" t="str">
            <v>22828310102专职辅导员2</v>
          </cell>
          <cell r="E8" t="str">
            <v>11</v>
          </cell>
          <cell r="F8" t="str">
            <v>65.33</v>
          </cell>
          <cell r="G8">
            <v>26.132</v>
          </cell>
          <cell r="H8">
            <v>82</v>
          </cell>
        </row>
        <row r="9">
          <cell r="C9" t="str">
            <v>耿仕恒</v>
          </cell>
          <cell r="D9" t="str">
            <v>22828310102专职辅导员2</v>
          </cell>
          <cell r="E9" t="str">
            <v>5</v>
          </cell>
          <cell r="F9" t="str">
            <v>68.5</v>
          </cell>
          <cell r="G9">
            <v>27.4</v>
          </cell>
        </row>
        <row r="10">
          <cell r="C10" t="str">
            <v>黄智</v>
          </cell>
          <cell r="D10" t="str">
            <v>22828310102专职辅导员2</v>
          </cell>
          <cell r="E10" t="str">
            <v>6</v>
          </cell>
          <cell r="F10" t="str">
            <v>67.83</v>
          </cell>
          <cell r="G10">
            <v>27.132</v>
          </cell>
        </row>
        <row r="11">
          <cell r="C11" t="str">
            <v>苟杰</v>
          </cell>
          <cell r="D11" t="str">
            <v>22828310102专职辅导员2</v>
          </cell>
          <cell r="E11" t="str">
            <v>8</v>
          </cell>
          <cell r="F11" t="str">
            <v>66</v>
          </cell>
          <cell r="G11">
            <v>26.4</v>
          </cell>
        </row>
        <row r="12">
          <cell r="C12" t="str">
            <v>周源杰</v>
          </cell>
          <cell r="D12" t="str">
            <v>22828310102专职辅导员2</v>
          </cell>
          <cell r="E12" t="str">
            <v>9</v>
          </cell>
          <cell r="F12" t="str">
            <v>65.5</v>
          </cell>
          <cell r="G12">
            <v>26.2</v>
          </cell>
        </row>
        <row r="13">
          <cell r="C13" t="str">
            <v>杨顺</v>
          </cell>
          <cell r="D13" t="str">
            <v>22828310102专职辅导员2</v>
          </cell>
          <cell r="E13" t="str">
            <v>11</v>
          </cell>
          <cell r="F13" t="str">
            <v>65.33</v>
          </cell>
          <cell r="G13">
            <v>26.132</v>
          </cell>
        </row>
        <row r="14">
          <cell r="C14" t="str">
            <v>黄宸</v>
          </cell>
          <cell r="D14" t="str">
            <v>22828310102专职辅导员2</v>
          </cell>
          <cell r="E14" t="str">
            <v>13</v>
          </cell>
          <cell r="F14" t="str">
            <v>65.17</v>
          </cell>
          <cell r="G14">
            <v>26.068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workbookViewId="0">
      <selection activeCell="S9" sqref="S9"/>
    </sheetView>
  </sheetViews>
  <sheetFormatPr defaultColWidth="9" defaultRowHeight="13.5"/>
  <cols>
    <col min="1" max="1" width="7.25" customWidth="1"/>
    <col min="2" max="2" width="15" customWidth="1"/>
    <col min="3" max="3" width="8.125" style="2" customWidth="1"/>
    <col min="4" max="4" width="11" customWidth="1"/>
    <col min="6" max="6" width="9.875" customWidth="1"/>
    <col min="7" max="7" width="10" customWidth="1"/>
    <col min="8" max="8" width="11.125" customWidth="1"/>
    <col min="9" max="9" width="10.5" customWidth="1"/>
    <col min="10" max="10" width="11.5" customWidth="1"/>
    <col min="11" max="11" width="11.625" customWidth="1"/>
    <col min="12" max="12" width="12.375" customWidth="1"/>
    <col min="13" max="13" width="11" customWidth="1"/>
  </cols>
  <sheetData>
    <row r="1" s="1" customFormat="1" ht="22" customHeight="1" spans="1:16">
      <c r="A1" s="3" t="s">
        <v>0</v>
      </c>
    </row>
    <row r="2" s="1" customFormat="1" ht="3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30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5"/>
      <c r="F3" s="5"/>
      <c r="G3" s="5"/>
      <c r="H3" s="5"/>
      <c r="I3" s="5" t="s">
        <v>6</v>
      </c>
      <c r="J3" s="7"/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</row>
    <row r="4" ht="47" customHeight="1" spans="1:16">
      <c r="A4" s="5"/>
      <c r="B4" s="5"/>
      <c r="C4" s="5"/>
      <c r="D4" s="8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5"/>
      <c r="L4" s="5"/>
      <c r="M4" s="5"/>
      <c r="N4" s="5"/>
      <c r="O4" s="5"/>
      <c r="P4" s="5"/>
    </row>
    <row r="5" ht="24" customHeight="1" spans="1:16">
      <c r="A5" s="5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10">
        <f>G5*0.4</f>
        <v>28.932</v>
      </c>
      <c r="I5" s="10">
        <f>VLOOKUP(C5,[1]Sheet1!$C$2:$H$27,6,0)</f>
        <v>90.67</v>
      </c>
      <c r="J5" s="10">
        <f>I5*0.6</f>
        <v>54.402</v>
      </c>
      <c r="K5" s="10">
        <f>H5+J5</f>
        <v>83.334</v>
      </c>
      <c r="L5" s="5" t="s">
        <v>27</v>
      </c>
      <c r="M5" s="11">
        <v>4</v>
      </c>
      <c r="N5" s="5" t="s">
        <v>28</v>
      </c>
      <c r="O5" s="5" t="s">
        <v>28</v>
      </c>
      <c r="P5" s="12"/>
    </row>
    <row r="6" ht="24" customHeight="1" spans="1:16">
      <c r="A6" s="5" t="s">
        <v>29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10">
        <f t="shared" ref="H6:H38" si="0">G6*0.4</f>
        <v>28.068</v>
      </c>
      <c r="I6" s="10">
        <f>VLOOKUP(C6,[1]Sheet1!$C$2:$H$27,6,0)</f>
        <v>90.67</v>
      </c>
      <c r="J6" s="10">
        <f t="shared" ref="J6:J38" si="1">I6*0.6</f>
        <v>54.402</v>
      </c>
      <c r="K6" s="10">
        <f t="shared" ref="K6:K38" si="2">H6+J6</f>
        <v>82.47</v>
      </c>
      <c r="L6" s="5" t="s">
        <v>27</v>
      </c>
      <c r="M6" s="11"/>
      <c r="N6" s="5" t="s">
        <v>28</v>
      </c>
      <c r="O6" s="5" t="s">
        <v>28</v>
      </c>
      <c r="P6" s="12"/>
    </row>
    <row r="7" ht="24" customHeight="1" spans="1:16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10">
        <f t="shared" si="0"/>
        <v>27.532</v>
      </c>
      <c r="I7" s="10">
        <f>VLOOKUP(C7,[1]Sheet1!$C$2:$H$27,6,0)</f>
        <v>78</v>
      </c>
      <c r="J7" s="10">
        <f t="shared" si="1"/>
        <v>46.8</v>
      </c>
      <c r="K7" s="10">
        <f t="shared" si="2"/>
        <v>74.332</v>
      </c>
      <c r="L7" s="5" t="s">
        <v>27</v>
      </c>
      <c r="M7" s="11"/>
      <c r="N7" s="5" t="s">
        <v>28</v>
      </c>
      <c r="O7" s="12"/>
      <c r="P7" s="12"/>
    </row>
    <row r="8" ht="24" customHeight="1" spans="1:16">
      <c r="A8" s="5" t="s">
        <v>43</v>
      </c>
      <c r="B8" s="5" t="s">
        <v>44</v>
      </c>
      <c r="C8" s="5" t="s">
        <v>45</v>
      </c>
      <c r="D8" s="5" t="s">
        <v>46</v>
      </c>
      <c r="E8" s="5" t="s">
        <v>24</v>
      </c>
      <c r="F8" s="5" t="s">
        <v>47</v>
      </c>
      <c r="G8" s="5" t="s">
        <v>48</v>
      </c>
      <c r="H8" s="10">
        <f t="shared" si="0"/>
        <v>27.468</v>
      </c>
      <c r="I8" s="10">
        <f>VLOOKUP(C8,[1]Sheet1!$C$2:$H$27,6,0)</f>
        <v>87.33</v>
      </c>
      <c r="J8" s="10">
        <f t="shared" si="1"/>
        <v>52.398</v>
      </c>
      <c r="K8" s="10">
        <f t="shared" si="2"/>
        <v>79.866</v>
      </c>
      <c r="L8" s="5" t="s">
        <v>27</v>
      </c>
      <c r="M8" s="11"/>
      <c r="N8" s="5" t="s">
        <v>28</v>
      </c>
      <c r="O8" s="5" t="s">
        <v>28</v>
      </c>
      <c r="P8" s="12"/>
    </row>
    <row r="9" ht="24" customHeight="1" spans="1:16">
      <c r="A9" s="5" t="s">
        <v>49</v>
      </c>
      <c r="B9" s="5" t="s">
        <v>50</v>
      </c>
      <c r="C9" s="5" t="s">
        <v>51</v>
      </c>
      <c r="D9" s="5" t="s">
        <v>46</v>
      </c>
      <c r="E9" s="5" t="s">
        <v>24</v>
      </c>
      <c r="F9" s="5" t="s">
        <v>47</v>
      </c>
      <c r="G9" s="5" t="s">
        <v>48</v>
      </c>
      <c r="H9" s="10">
        <f t="shared" si="0"/>
        <v>27.468</v>
      </c>
      <c r="I9" s="10">
        <f>VLOOKUP(C9,[1]Sheet1!$C$2:$H$27,6,0)</f>
        <v>85.67</v>
      </c>
      <c r="J9" s="10">
        <f t="shared" si="1"/>
        <v>51.402</v>
      </c>
      <c r="K9" s="10">
        <f t="shared" si="2"/>
        <v>78.87</v>
      </c>
      <c r="L9" s="5" t="s">
        <v>27</v>
      </c>
      <c r="M9" s="11"/>
      <c r="N9" s="5" t="s">
        <v>28</v>
      </c>
      <c r="O9" s="12"/>
      <c r="P9" s="12"/>
    </row>
    <row r="10" ht="24" customHeight="1" spans="1:16">
      <c r="A10" s="5" t="s">
        <v>52</v>
      </c>
      <c r="B10" s="5" t="s">
        <v>53</v>
      </c>
      <c r="C10" s="5" t="s">
        <v>54</v>
      </c>
      <c r="D10" s="5" t="s">
        <v>55</v>
      </c>
      <c r="E10" s="5" t="s">
        <v>56</v>
      </c>
      <c r="F10" s="5" t="s">
        <v>57</v>
      </c>
      <c r="G10" s="5" t="s">
        <v>58</v>
      </c>
      <c r="H10" s="10">
        <f t="shared" si="0"/>
        <v>26.468</v>
      </c>
      <c r="I10" s="10"/>
      <c r="J10" s="10"/>
      <c r="K10" s="10"/>
      <c r="L10" s="5" t="s">
        <v>27</v>
      </c>
      <c r="M10" s="11"/>
      <c r="N10" s="5" t="s">
        <v>28</v>
      </c>
      <c r="O10" s="12"/>
      <c r="P10" s="5" t="s">
        <v>59</v>
      </c>
    </row>
    <row r="11" ht="24" customHeight="1" spans="1:16">
      <c r="A11" s="5" t="s">
        <v>60</v>
      </c>
      <c r="B11" s="5" t="s">
        <v>61</v>
      </c>
      <c r="C11" s="5" t="s">
        <v>62</v>
      </c>
      <c r="D11" s="5" t="s">
        <v>63</v>
      </c>
      <c r="E11" s="5" t="s">
        <v>64</v>
      </c>
      <c r="F11" s="5" t="s">
        <v>65</v>
      </c>
      <c r="G11" s="5" t="s">
        <v>66</v>
      </c>
      <c r="H11" s="10">
        <f t="shared" si="0"/>
        <v>26.4</v>
      </c>
      <c r="I11" s="10">
        <f>VLOOKUP(C11,[1]Sheet1!$C$2:$H$27,6,0)</f>
        <v>88.33</v>
      </c>
      <c r="J11" s="10">
        <f t="shared" si="1"/>
        <v>52.998</v>
      </c>
      <c r="K11" s="10">
        <f t="shared" si="2"/>
        <v>79.398</v>
      </c>
      <c r="L11" s="5" t="s">
        <v>27</v>
      </c>
      <c r="M11" s="11"/>
      <c r="N11" s="5" t="s">
        <v>28</v>
      </c>
      <c r="O11" s="5" t="s">
        <v>28</v>
      </c>
      <c r="P11" s="5"/>
    </row>
    <row r="12" ht="24" customHeight="1" spans="1:16">
      <c r="A12" s="5" t="s">
        <v>67</v>
      </c>
      <c r="B12" s="5" t="s">
        <v>68</v>
      </c>
      <c r="C12" s="5" t="s">
        <v>69</v>
      </c>
      <c r="D12" s="5" t="s">
        <v>70</v>
      </c>
      <c r="E12" s="5" t="s">
        <v>71</v>
      </c>
      <c r="F12" s="5" t="s">
        <v>72</v>
      </c>
      <c r="G12" s="5" t="s">
        <v>73</v>
      </c>
      <c r="H12" s="10">
        <f t="shared" si="0"/>
        <v>26.332</v>
      </c>
      <c r="I12" s="10">
        <f>VLOOKUP(C12,[1]Sheet1!$C$2:$H$27,6,0)</f>
        <v>87</v>
      </c>
      <c r="J12" s="10">
        <f t="shared" si="1"/>
        <v>52.2</v>
      </c>
      <c r="K12" s="10">
        <f t="shared" si="2"/>
        <v>78.532</v>
      </c>
      <c r="L12" s="5" t="s">
        <v>27</v>
      </c>
      <c r="M12" s="11"/>
      <c r="N12" s="5" t="s">
        <v>28</v>
      </c>
      <c r="O12" s="12"/>
      <c r="P12" s="5"/>
    </row>
    <row r="13" ht="24" customHeight="1" spans="1:16">
      <c r="A13" s="5" t="s">
        <v>74</v>
      </c>
      <c r="B13" s="5" t="s">
        <v>75</v>
      </c>
      <c r="C13" s="5" t="s">
        <v>76</v>
      </c>
      <c r="D13" s="5" t="s">
        <v>77</v>
      </c>
      <c r="E13" s="5" t="s">
        <v>78</v>
      </c>
      <c r="F13" s="5" t="s">
        <v>79</v>
      </c>
      <c r="G13" s="5" t="s">
        <v>80</v>
      </c>
      <c r="H13" s="10">
        <f t="shared" si="0"/>
        <v>25.668</v>
      </c>
      <c r="I13" s="10">
        <f>VLOOKUP(C13,[1]Sheet1!$C$2:$H$27,6,0)</f>
        <v>83.67</v>
      </c>
      <c r="J13" s="10">
        <f t="shared" si="1"/>
        <v>50.202</v>
      </c>
      <c r="K13" s="10">
        <f t="shared" si="2"/>
        <v>75.87</v>
      </c>
      <c r="L13" s="5" t="s">
        <v>27</v>
      </c>
      <c r="M13" s="11"/>
      <c r="N13" s="5" t="s">
        <v>28</v>
      </c>
      <c r="O13" s="12"/>
      <c r="P13" s="5"/>
    </row>
    <row r="14" ht="24" customHeight="1" spans="1:16">
      <c r="A14" s="5" t="s">
        <v>81</v>
      </c>
      <c r="B14" s="5" t="s">
        <v>82</v>
      </c>
      <c r="C14" s="5" t="s">
        <v>83</v>
      </c>
      <c r="D14" s="5" t="s">
        <v>84</v>
      </c>
      <c r="E14" s="5" t="s">
        <v>70</v>
      </c>
      <c r="F14" s="5" t="s">
        <v>85</v>
      </c>
      <c r="G14" s="5" t="s">
        <v>86</v>
      </c>
      <c r="H14" s="10">
        <f t="shared" si="0"/>
        <v>25.332</v>
      </c>
      <c r="I14" s="10">
        <f>VLOOKUP(C14,[1]Sheet1!$C$2:$H$27,6,0)</f>
        <v>87.33</v>
      </c>
      <c r="J14" s="10">
        <f t="shared" si="1"/>
        <v>52.398</v>
      </c>
      <c r="K14" s="10">
        <f t="shared" si="2"/>
        <v>77.73</v>
      </c>
      <c r="L14" s="5" t="s">
        <v>27</v>
      </c>
      <c r="M14" s="11"/>
      <c r="N14" s="5" t="s">
        <v>28</v>
      </c>
      <c r="O14" s="12"/>
      <c r="P14" s="5"/>
    </row>
    <row r="15" ht="24" customHeight="1" spans="1:16">
      <c r="A15" s="5" t="s">
        <v>87</v>
      </c>
      <c r="B15" s="5" t="s">
        <v>88</v>
      </c>
      <c r="C15" s="5" t="s">
        <v>89</v>
      </c>
      <c r="D15" s="5" t="s">
        <v>84</v>
      </c>
      <c r="E15" s="5" t="s">
        <v>90</v>
      </c>
      <c r="F15" s="5" t="s">
        <v>91</v>
      </c>
      <c r="G15" s="5" t="s">
        <v>92</v>
      </c>
      <c r="H15" s="10">
        <f t="shared" si="0"/>
        <v>25.268</v>
      </c>
      <c r="I15" s="10">
        <f>VLOOKUP(C15,[1]Sheet1!$C$2:$H$27,6,0)</f>
        <v>86.67</v>
      </c>
      <c r="J15" s="10">
        <f t="shared" si="1"/>
        <v>52.002</v>
      </c>
      <c r="K15" s="10">
        <f t="shared" si="2"/>
        <v>77.27</v>
      </c>
      <c r="L15" s="5" t="s">
        <v>27</v>
      </c>
      <c r="M15" s="11"/>
      <c r="N15" s="5" t="s">
        <v>28</v>
      </c>
      <c r="O15" s="12"/>
      <c r="P15" s="5"/>
    </row>
    <row r="16" ht="24" customHeight="1" spans="1:16">
      <c r="A16" s="5" t="s">
        <v>93</v>
      </c>
      <c r="B16" s="5" t="s">
        <v>94</v>
      </c>
      <c r="C16" s="5" t="s">
        <v>95</v>
      </c>
      <c r="D16" s="5" t="s">
        <v>96</v>
      </c>
      <c r="E16" s="5" t="s">
        <v>97</v>
      </c>
      <c r="F16" s="5" t="s">
        <v>98</v>
      </c>
      <c r="G16" s="5" t="s">
        <v>99</v>
      </c>
      <c r="H16" s="10">
        <f t="shared" si="0"/>
        <v>25.2</v>
      </c>
      <c r="I16" s="10">
        <f>VLOOKUP(C16,[1]Sheet1!$C$2:$H$27,6,0)</f>
        <v>88</v>
      </c>
      <c r="J16" s="10">
        <f t="shared" si="1"/>
        <v>52.8</v>
      </c>
      <c r="K16" s="10">
        <f t="shared" si="2"/>
        <v>78</v>
      </c>
      <c r="L16" s="5" t="s">
        <v>27</v>
      </c>
      <c r="M16" s="11"/>
      <c r="N16" s="5" t="s">
        <v>28</v>
      </c>
      <c r="O16" s="12"/>
      <c r="P16" s="5"/>
    </row>
    <row r="17" ht="24" customHeight="1" spans="1:16">
      <c r="A17" s="5" t="s">
        <v>100</v>
      </c>
      <c r="B17" s="5" t="s">
        <v>101</v>
      </c>
      <c r="C17" s="5" t="s">
        <v>102</v>
      </c>
      <c r="D17" s="5" t="s">
        <v>103</v>
      </c>
      <c r="E17" s="5" t="s">
        <v>104</v>
      </c>
      <c r="F17" s="5" t="s">
        <v>98</v>
      </c>
      <c r="G17" s="5" t="s">
        <v>99</v>
      </c>
      <c r="H17" s="10">
        <f t="shared" si="0"/>
        <v>25.2</v>
      </c>
      <c r="I17" s="10">
        <f>VLOOKUP(C17,[1]Sheet1!$C$2:$H$27,6,0)</f>
        <v>89.33</v>
      </c>
      <c r="J17" s="10">
        <f t="shared" si="1"/>
        <v>53.598</v>
      </c>
      <c r="K17" s="10">
        <f t="shared" si="2"/>
        <v>78.798</v>
      </c>
      <c r="L17" s="5" t="s">
        <v>27</v>
      </c>
      <c r="M17" s="11"/>
      <c r="N17" s="5" t="s">
        <v>28</v>
      </c>
      <c r="O17" s="12"/>
      <c r="P17" s="5"/>
    </row>
    <row r="18" ht="24" customHeight="1" spans="1:16">
      <c r="A18" s="5" t="s">
        <v>105</v>
      </c>
      <c r="B18" s="5" t="s">
        <v>106</v>
      </c>
      <c r="C18" s="5" t="s">
        <v>107</v>
      </c>
      <c r="D18" s="5" t="s">
        <v>40</v>
      </c>
      <c r="E18" s="5" t="s">
        <v>108</v>
      </c>
      <c r="F18" s="5" t="s">
        <v>109</v>
      </c>
      <c r="G18" s="5" t="s">
        <v>110</v>
      </c>
      <c r="H18" s="10">
        <f t="shared" si="0"/>
        <v>30.732</v>
      </c>
      <c r="I18" s="10">
        <f>VLOOKUP(C18,[1]辅导员2!$C$2:$H$14,6,0)</f>
        <v>87.67</v>
      </c>
      <c r="J18" s="10">
        <f t="shared" si="1"/>
        <v>52.602</v>
      </c>
      <c r="K18" s="10">
        <f t="shared" si="2"/>
        <v>83.334</v>
      </c>
      <c r="L18" s="5" t="s">
        <v>111</v>
      </c>
      <c r="M18" s="11">
        <v>3</v>
      </c>
      <c r="N18" s="5" t="s">
        <v>28</v>
      </c>
      <c r="O18" s="5" t="s">
        <v>28</v>
      </c>
      <c r="P18" s="5"/>
    </row>
    <row r="19" ht="24" customHeight="1" spans="1:16">
      <c r="A19" s="5" t="s">
        <v>112</v>
      </c>
      <c r="B19" s="5" t="s">
        <v>113</v>
      </c>
      <c r="C19" s="5" t="s">
        <v>114</v>
      </c>
      <c r="D19" s="5" t="s">
        <v>115</v>
      </c>
      <c r="E19" s="5" t="s">
        <v>104</v>
      </c>
      <c r="F19" s="5" t="s">
        <v>116</v>
      </c>
      <c r="G19" s="5" t="s">
        <v>117</v>
      </c>
      <c r="H19" s="10">
        <f t="shared" si="0"/>
        <v>28.268</v>
      </c>
      <c r="I19" s="10">
        <f>VLOOKUP(C19,[1]辅导员2!$C$2:$H$14,6,0)</f>
        <v>84.67</v>
      </c>
      <c r="J19" s="10">
        <f t="shared" si="1"/>
        <v>50.802</v>
      </c>
      <c r="K19" s="10">
        <f t="shared" si="2"/>
        <v>79.07</v>
      </c>
      <c r="L19" s="5" t="s">
        <v>111</v>
      </c>
      <c r="M19" s="11"/>
      <c r="N19" s="5" t="s">
        <v>28</v>
      </c>
      <c r="O19" s="5" t="s">
        <v>28</v>
      </c>
      <c r="P19" s="5"/>
    </row>
    <row r="20" ht="24" customHeight="1" spans="1:16">
      <c r="A20" s="5" t="s">
        <v>118</v>
      </c>
      <c r="B20" s="5" t="s">
        <v>119</v>
      </c>
      <c r="C20" s="5" t="s">
        <v>120</v>
      </c>
      <c r="D20" s="5" t="s">
        <v>121</v>
      </c>
      <c r="E20" s="5" t="s">
        <v>122</v>
      </c>
      <c r="F20" s="5" t="s">
        <v>123</v>
      </c>
      <c r="G20" s="5" t="s">
        <v>124</v>
      </c>
      <c r="H20" s="10">
        <f t="shared" si="0"/>
        <v>28.132</v>
      </c>
      <c r="I20" s="10">
        <f>VLOOKUP(C20,[1]辅导员2!$C$2:$H$14,6,0)</f>
        <v>83.33</v>
      </c>
      <c r="J20" s="10">
        <f t="shared" si="1"/>
        <v>49.998</v>
      </c>
      <c r="K20" s="10">
        <f t="shared" si="2"/>
        <v>78.13</v>
      </c>
      <c r="L20" s="5" t="s">
        <v>111</v>
      </c>
      <c r="M20" s="11"/>
      <c r="N20" s="5" t="s">
        <v>28</v>
      </c>
      <c r="O20" s="12"/>
      <c r="P20" s="5"/>
    </row>
    <row r="21" ht="24" customHeight="1" spans="1:16">
      <c r="A21" s="5" t="s">
        <v>125</v>
      </c>
      <c r="B21" s="5" t="s">
        <v>126</v>
      </c>
      <c r="C21" s="5" t="s">
        <v>127</v>
      </c>
      <c r="D21" s="5" t="s">
        <v>108</v>
      </c>
      <c r="E21" s="5" t="s">
        <v>128</v>
      </c>
      <c r="F21" s="5" t="s">
        <v>129</v>
      </c>
      <c r="G21" s="5" t="s">
        <v>130</v>
      </c>
      <c r="H21" s="10">
        <f t="shared" si="0"/>
        <v>27.932</v>
      </c>
      <c r="I21" s="10">
        <f>VLOOKUP(C21,[1]辅导员2!$C$2:$H$14,6,0)</f>
        <v>84.33</v>
      </c>
      <c r="J21" s="10">
        <f t="shared" si="1"/>
        <v>50.598</v>
      </c>
      <c r="K21" s="10">
        <f t="shared" si="2"/>
        <v>78.53</v>
      </c>
      <c r="L21" s="5" t="s">
        <v>111</v>
      </c>
      <c r="M21" s="11"/>
      <c r="N21" s="5" t="s">
        <v>28</v>
      </c>
      <c r="O21" s="12"/>
      <c r="P21" s="5"/>
    </row>
    <row r="22" ht="24" customHeight="1" spans="1:16">
      <c r="A22" s="5" t="s">
        <v>131</v>
      </c>
      <c r="B22" s="5" t="s">
        <v>132</v>
      </c>
      <c r="C22" s="5" t="s">
        <v>133</v>
      </c>
      <c r="D22" s="5" t="s">
        <v>134</v>
      </c>
      <c r="E22" s="5" t="s">
        <v>77</v>
      </c>
      <c r="F22" s="5" t="s">
        <v>135</v>
      </c>
      <c r="G22" s="5" t="s">
        <v>136</v>
      </c>
      <c r="H22" s="10">
        <f t="shared" si="0"/>
        <v>27.132</v>
      </c>
      <c r="I22" s="10"/>
      <c r="J22" s="10"/>
      <c r="K22" s="10"/>
      <c r="L22" s="5" t="s">
        <v>111</v>
      </c>
      <c r="M22" s="11"/>
      <c r="N22" s="5" t="s">
        <v>28</v>
      </c>
      <c r="O22" s="12"/>
      <c r="P22" s="5" t="s">
        <v>59</v>
      </c>
    </row>
    <row r="23" ht="24" customHeight="1" spans="1:16">
      <c r="A23" s="5" t="s">
        <v>137</v>
      </c>
      <c r="B23" s="5" t="s">
        <v>138</v>
      </c>
      <c r="C23" s="5" t="s">
        <v>139</v>
      </c>
      <c r="D23" s="5" t="s">
        <v>140</v>
      </c>
      <c r="E23" s="5" t="s">
        <v>40</v>
      </c>
      <c r="F23" s="5" t="s">
        <v>141</v>
      </c>
      <c r="G23" s="5" t="s">
        <v>142</v>
      </c>
      <c r="H23" s="10">
        <f t="shared" si="0"/>
        <v>26.532</v>
      </c>
      <c r="I23" s="10">
        <f>VLOOKUP(C23,[1]辅导员2!$C$2:$H$14,6,0)</f>
        <v>89</v>
      </c>
      <c r="J23" s="10">
        <f t="shared" si="1"/>
        <v>53.4</v>
      </c>
      <c r="K23" s="10">
        <f t="shared" si="2"/>
        <v>79.932</v>
      </c>
      <c r="L23" s="5" t="s">
        <v>111</v>
      </c>
      <c r="M23" s="11"/>
      <c r="N23" s="5" t="s">
        <v>28</v>
      </c>
      <c r="O23" s="5" t="s">
        <v>28</v>
      </c>
      <c r="P23" s="5"/>
    </row>
    <row r="24" ht="24" customHeight="1" spans="1:16">
      <c r="A24" s="5" t="s">
        <v>143</v>
      </c>
      <c r="B24" s="5" t="s">
        <v>144</v>
      </c>
      <c r="C24" s="5" t="s">
        <v>145</v>
      </c>
      <c r="D24" s="5" t="s">
        <v>78</v>
      </c>
      <c r="E24" s="5" t="s">
        <v>32</v>
      </c>
      <c r="F24" s="5" t="s">
        <v>146</v>
      </c>
      <c r="G24" s="5" t="s">
        <v>147</v>
      </c>
      <c r="H24" s="10">
        <f t="shared" si="0"/>
        <v>26.2</v>
      </c>
      <c r="I24" s="10">
        <f>VLOOKUP(C24,[1]辅导员2!$C$2:$H$14,6,0)</f>
        <v>82.67</v>
      </c>
      <c r="J24" s="10">
        <f t="shared" si="1"/>
        <v>49.602</v>
      </c>
      <c r="K24" s="10">
        <f t="shared" si="2"/>
        <v>75.802</v>
      </c>
      <c r="L24" s="5" t="s">
        <v>111</v>
      </c>
      <c r="M24" s="11"/>
      <c r="N24" s="5" t="s">
        <v>28</v>
      </c>
      <c r="O24" s="12"/>
      <c r="P24" s="5"/>
    </row>
    <row r="25" ht="24" customHeight="1" spans="1:16">
      <c r="A25" s="5" t="s">
        <v>148</v>
      </c>
      <c r="B25" s="5" t="s">
        <v>149</v>
      </c>
      <c r="C25" s="5" t="s">
        <v>150</v>
      </c>
      <c r="D25" s="5" t="s">
        <v>151</v>
      </c>
      <c r="E25" s="5" t="s">
        <v>151</v>
      </c>
      <c r="F25" s="5" t="s">
        <v>152</v>
      </c>
      <c r="G25" s="5" t="s">
        <v>153</v>
      </c>
      <c r="H25" s="10">
        <f t="shared" si="0"/>
        <v>26.132</v>
      </c>
      <c r="I25" s="10">
        <f>VLOOKUP(C25,[1]辅导员2!$C$2:$H$14,6,0)</f>
        <v>82</v>
      </c>
      <c r="J25" s="10">
        <f t="shared" si="1"/>
        <v>49.2</v>
      </c>
      <c r="K25" s="10">
        <f t="shared" si="2"/>
        <v>75.332</v>
      </c>
      <c r="L25" s="5" t="s">
        <v>111</v>
      </c>
      <c r="M25" s="11"/>
      <c r="N25" s="5" t="s">
        <v>28</v>
      </c>
      <c r="O25" s="12"/>
      <c r="P25" s="5"/>
    </row>
    <row r="26" ht="24" customHeight="1" spans="1:16">
      <c r="A26" s="5" t="s">
        <v>154</v>
      </c>
      <c r="B26" s="5" t="s">
        <v>155</v>
      </c>
      <c r="C26" s="5" t="s">
        <v>156</v>
      </c>
      <c r="D26" s="5" t="s">
        <v>157</v>
      </c>
      <c r="E26" s="5" t="s">
        <v>40</v>
      </c>
      <c r="F26" s="5" t="s">
        <v>158</v>
      </c>
      <c r="G26" s="5" t="s">
        <v>159</v>
      </c>
      <c r="H26" s="10">
        <f t="shared" si="0"/>
        <v>26.068</v>
      </c>
      <c r="I26" s="10"/>
      <c r="J26" s="10"/>
      <c r="K26" s="10"/>
      <c r="L26" s="5" t="s">
        <v>111</v>
      </c>
      <c r="M26" s="11"/>
      <c r="N26" s="5" t="s">
        <v>28</v>
      </c>
      <c r="O26" s="12"/>
      <c r="P26" s="5" t="s">
        <v>59</v>
      </c>
    </row>
    <row r="27" ht="24" customHeight="1" spans="1:16">
      <c r="A27" s="5" t="s">
        <v>160</v>
      </c>
      <c r="B27" s="5" t="s">
        <v>161</v>
      </c>
      <c r="C27" s="5" t="s">
        <v>162</v>
      </c>
      <c r="D27" s="5" t="s">
        <v>163</v>
      </c>
      <c r="E27" s="5" t="s">
        <v>164</v>
      </c>
      <c r="F27" s="5" t="s">
        <v>165</v>
      </c>
      <c r="G27" s="5" t="s">
        <v>166</v>
      </c>
      <c r="H27" s="10">
        <f t="shared" si="0"/>
        <v>30.132</v>
      </c>
      <c r="I27" s="10">
        <f>VLOOKUP(C27,[1]学报编辑!$C$2:$H$4,6,0)</f>
        <v>85</v>
      </c>
      <c r="J27" s="10">
        <f t="shared" si="1"/>
        <v>51</v>
      </c>
      <c r="K27" s="10">
        <f t="shared" si="2"/>
        <v>81.132</v>
      </c>
      <c r="L27" s="5" t="s">
        <v>167</v>
      </c>
      <c r="M27" s="11">
        <v>1</v>
      </c>
      <c r="N27" s="5" t="s">
        <v>28</v>
      </c>
      <c r="O27" s="12"/>
      <c r="P27" s="5"/>
    </row>
    <row r="28" ht="24" customHeight="1" spans="1:16">
      <c r="A28" s="5" t="s">
        <v>168</v>
      </c>
      <c r="B28" s="5" t="s">
        <v>169</v>
      </c>
      <c r="C28" s="5" t="s">
        <v>170</v>
      </c>
      <c r="D28" s="5" t="s">
        <v>171</v>
      </c>
      <c r="E28" s="5" t="s">
        <v>33</v>
      </c>
      <c r="F28" s="5" t="s">
        <v>172</v>
      </c>
      <c r="G28" s="5" t="s">
        <v>173</v>
      </c>
      <c r="H28" s="10">
        <f t="shared" si="0"/>
        <v>29</v>
      </c>
      <c r="I28" s="10">
        <f>VLOOKUP(C28,[1]学报编辑!$C$2:$H$4,6,0)</f>
        <v>87.33</v>
      </c>
      <c r="J28" s="10">
        <f t="shared" si="1"/>
        <v>52.398</v>
      </c>
      <c r="K28" s="10">
        <f t="shared" si="2"/>
        <v>81.398</v>
      </c>
      <c r="L28" s="5" t="s">
        <v>167</v>
      </c>
      <c r="M28" s="11"/>
      <c r="N28" s="5" t="s">
        <v>28</v>
      </c>
      <c r="O28" s="5" t="s">
        <v>28</v>
      </c>
      <c r="P28" s="5"/>
    </row>
    <row r="29" ht="24" customHeight="1" spans="1:16">
      <c r="A29" s="5" t="s">
        <v>174</v>
      </c>
      <c r="B29" s="5" t="s">
        <v>175</v>
      </c>
      <c r="C29" s="5" t="s">
        <v>176</v>
      </c>
      <c r="D29" s="5" t="s">
        <v>177</v>
      </c>
      <c r="E29" s="5" t="s">
        <v>78</v>
      </c>
      <c r="F29" s="5" t="s">
        <v>178</v>
      </c>
      <c r="G29" s="5" t="s">
        <v>179</v>
      </c>
      <c r="H29" s="10">
        <f t="shared" si="0"/>
        <v>27.8</v>
      </c>
      <c r="I29" s="10">
        <f>VLOOKUP(C29,[1]学报编辑!$C$2:$H$4,6,0)</f>
        <v>83.67</v>
      </c>
      <c r="J29" s="10">
        <f t="shared" si="1"/>
        <v>50.202</v>
      </c>
      <c r="K29" s="10">
        <f t="shared" si="2"/>
        <v>78.002</v>
      </c>
      <c r="L29" s="5" t="s">
        <v>167</v>
      </c>
      <c r="M29" s="11"/>
      <c r="N29" s="5" t="s">
        <v>28</v>
      </c>
      <c r="O29" s="12"/>
      <c r="P29" s="5"/>
    </row>
    <row r="30" ht="24" customHeight="1" spans="1:16">
      <c r="A30" s="5" t="s">
        <v>180</v>
      </c>
      <c r="B30" s="5" t="s">
        <v>181</v>
      </c>
      <c r="C30" s="5" t="s">
        <v>182</v>
      </c>
      <c r="D30" s="5" t="s">
        <v>151</v>
      </c>
      <c r="E30" s="5" t="s">
        <v>40</v>
      </c>
      <c r="F30" s="5" t="s">
        <v>183</v>
      </c>
      <c r="G30" s="5" t="s">
        <v>184</v>
      </c>
      <c r="H30" s="10">
        <f t="shared" si="0"/>
        <v>27.068</v>
      </c>
      <c r="I30" s="10">
        <f>VLOOKUP(C30,[1]团委青媒!$C$2:$H$4,6,0)</f>
        <v>89.67</v>
      </c>
      <c r="J30" s="10">
        <f t="shared" si="1"/>
        <v>53.802</v>
      </c>
      <c r="K30" s="10">
        <f t="shared" si="2"/>
        <v>80.87</v>
      </c>
      <c r="L30" s="5" t="s">
        <v>185</v>
      </c>
      <c r="M30" s="11">
        <v>1</v>
      </c>
      <c r="N30" s="5" t="s">
        <v>28</v>
      </c>
      <c r="O30" s="5" t="s">
        <v>28</v>
      </c>
      <c r="P30" s="12"/>
    </row>
    <row r="31" ht="24" customHeight="1" spans="1:16">
      <c r="A31" s="5" t="s">
        <v>186</v>
      </c>
      <c r="B31" s="5" t="s">
        <v>187</v>
      </c>
      <c r="C31" s="5" t="s">
        <v>188</v>
      </c>
      <c r="D31" s="5" t="s">
        <v>189</v>
      </c>
      <c r="E31" s="5" t="s">
        <v>190</v>
      </c>
      <c r="F31" s="5" t="s">
        <v>191</v>
      </c>
      <c r="G31" s="5" t="s">
        <v>192</v>
      </c>
      <c r="H31" s="10">
        <f t="shared" si="0"/>
        <v>24.268</v>
      </c>
      <c r="I31" s="10">
        <f>VLOOKUP(C31,[1]团委青媒!$C$2:$H$4,6,0)</f>
        <v>87</v>
      </c>
      <c r="J31" s="10">
        <f t="shared" si="1"/>
        <v>52.2</v>
      </c>
      <c r="K31" s="10">
        <f t="shared" si="2"/>
        <v>76.468</v>
      </c>
      <c r="L31" s="5" t="s">
        <v>185</v>
      </c>
      <c r="M31" s="11"/>
      <c r="N31" s="5" t="s">
        <v>28</v>
      </c>
      <c r="O31" s="12"/>
      <c r="P31" s="12"/>
    </row>
    <row r="32" ht="24" customHeight="1" spans="1:16">
      <c r="A32" s="5" t="s">
        <v>193</v>
      </c>
      <c r="B32" s="5" t="s">
        <v>194</v>
      </c>
      <c r="C32" s="5" t="s">
        <v>195</v>
      </c>
      <c r="D32" s="5" t="s">
        <v>96</v>
      </c>
      <c r="E32" s="5" t="s">
        <v>196</v>
      </c>
      <c r="F32" s="5" t="s">
        <v>197</v>
      </c>
      <c r="G32" s="5" t="s">
        <v>198</v>
      </c>
      <c r="H32" s="10">
        <f t="shared" si="0"/>
        <v>24</v>
      </c>
      <c r="I32" s="10">
        <f>VLOOKUP(C32,[1]团委青媒!$C$2:$H$4,6,0)</f>
        <v>84</v>
      </c>
      <c r="J32" s="10">
        <f t="shared" si="1"/>
        <v>50.4</v>
      </c>
      <c r="K32" s="10">
        <f t="shared" si="2"/>
        <v>74.4</v>
      </c>
      <c r="L32" s="5" t="s">
        <v>185</v>
      </c>
      <c r="M32" s="11"/>
      <c r="N32" s="5" t="s">
        <v>28</v>
      </c>
      <c r="O32" s="12"/>
      <c r="P32" s="12"/>
    </row>
    <row r="33" ht="24" customHeight="1" spans="1:16">
      <c r="A33" s="5" t="s">
        <v>199</v>
      </c>
      <c r="B33" s="5" t="s">
        <v>200</v>
      </c>
      <c r="C33" s="5" t="s">
        <v>201</v>
      </c>
      <c r="D33" s="5" t="s">
        <v>202</v>
      </c>
      <c r="E33" s="5" t="s">
        <v>32</v>
      </c>
      <c r="F33" s="5" t="s">
        <v>203</v>
      </c>
      <c r="G33" s="5" t="s">
        <v>204</v>
      </c>
      <c r="H33" s="10">
        <f t="shared" si="0"/>
        <v>26.932</v>
      </c>
      <c r="I33" s="10">
        <f>VLOOKUP(C33,[1]体育!$C$2:$H$7,6,0)</f>
        <v>87</v>
      </c>
      <c r="J33" s="10">
        <f t="shared" si="1"/>
        <v>52.2</v>
      </c>
      <c r="K33" s="10">
        <f t="shared" si="2"/>
        <v>79.132</v>
      </c>
      <c r="L33" s="5" t="s">
        <v>205</v>
      </c>
      <c r="M33" s="11">
        <v>2</v>
      </c>
      <c r="N33" s="5" t="s">
        <v>28</v>
      </c>
      <c r="O33" s="5" t="s">
        <v>28</v>
      </c>
      <c r="P33" s="12"/>
    </row>
    <row r="34" ht="24" customHeight="1" spans="1:16">
      <c r="A34" s="5" t="s">
        <v>206</v>
      </c>
      <c r="B34" s="5" t="s">
        <v>207</v>
      </c>
      <c r="C34" s="5" t="s">
        <v>208</v>
      </c>
      <c r="D34" s="5" t="s">
        <v>103</v>
      </c>
      <c r="E34" s="5" t="s">
        <v>78</v>
      </c>
      <c r="F34" s="5" t="s">
        <v>209</v>
      </c>
      <c r="G34" s="5" t="s">
        <v>210</v>
      </c>
      <c r="H34" s="10">
        <f t="shared" si="0"/>
        <v>26.268</v>
      </c>
      <c r="I34" s="10">
        <f>VLOOKUP(C34,[1]体育!$C$2:$H$7,6,0)</f>
        <v>82.67</v>
      </c>
      <c r="J34" s="10">
        <f t="shared" si="1"/>
        <v>49.602</v>
      </c>
      <c r="K34" s="10">
        <f t="shared" si="2"/>
        <v>75.87</v>
      </c>
      <c r="L34" s="5" t="s">
        <v>205</v>
      </c>
      <c r="M34" s="11"/>
      <c r="N34" s="5" t="s">
        <v>28</v>
      </c>
      <c r="O34" s="5"/>
      <c r="P34" s="12"/>
    </row>
    <row r="35" ht="24" customHeight="1" spans="1:16">
      <c r="A35" s="5" t="s">
        <v>211</v>
      </c>
      <c r="B35" s="5" t="s">
        <v>212</v>
      </c>
      <c r="C35" s="5" t="s">
        <v>213</v>
      </c>
      <c r="D35" s="5" t="s">
        <v>214</v>
      </c>
      <c r="E35" s="5" t="s">
        <v>215</v>
      </c>
      <c r="F35" s="5" t="s">
        <v>216</v>
      </c>
      <c r="G35" s="5" t="s">
        <v>217</v>
      </c>
      <c r="H35" s="10">
        <f t="shared" si="0"/>
        <v>25.732</v>
      </c>
      <c r="I35" s="10">
        <f>VLOOKUP(C35,[1]体育!$C$2:$H$7,6,0)</f>
        <v>84.67</v>
      </c>
      <c r="J35" s="10">
        <f t="shared" si="1"/>
        <v>50.802</v>
      </c>
      <c r="K35" s="10">
        <f t="shared" si="2"/>
        <v>76.534</v>
      </c>
      <c r="L35" s="5" t="s">
        <v>205</v>
      </c>
      <c r="M35" s="11"/>
      <c r="N35" s="5" t="s">
        <v>28</v>
      </c>
      <c r="O35" s="5" t="s">
        <v>28</v>
      </c>
      <c r="P35" s="12"/>
    </row>
    <row r="36" ht="24" customHeight="1" spans="1:16">
      <c r="A36" s="5" t="s">
        <v>218</v>
      </c>
      <c r="B36" s="5" t="s">
        <v>219</v>
      </c>
      <c r="C36" s="5" t="s">
        <v>220</v>
      </c>
      <c r="D36" s="5" t="s">
        <v>221</v>
      </c>
      <c r="E36" s="5" t="s">
        <v>164</v>
      </c>
      <c r="F36" s="5" t="s">
        <v>79</v>
      </c>
      <c r="G36" s="5" t="s">
        <v>80</v>
      </c>
      <c r="H36" s="10">
        <f t="shared" si="0"/>
        <v>25.668</v>
      </c>
      <c r="I36" s="10">
        <f>VLOOKUP(C36,[1]体育!$C$2:$H$7,6,0)</f>
        <v>83.67</v>
      </c>
      <c r="J36" s="10">
        <f t="shared" si="1"/>
        <v>50.202</v>
      </c>
      <c r="K36" s="10">
        <f t="shared" si="2"/>
        <v>75.87</v>
      </c>
      <c r="L36" s="5" t="s">
        <v>205</v>
      </c>
      <c r="M36" s="11"/>
      <c r="N36" s="5" t="s">
        <v>28</v>
      </c>
      <c r="O36" s="12"/>
      <c r="P36" s="12"/>
    </row>
    <row r="37" ht="24" customHeight="1" spans="1:16">
      <c r="A37" s="5" t="s">
        <v>222</v>
      </c>
      <c r="B37" s="5" t="s">
        <v>223</v>
      </c>
      <c r="C37" s="5" t="s">
        <v>224</v>
      </c>
      <c r="D37" s="5" t="s">
        <v>225</v>
      </c>
      <c r="E37" s="5" t="s">
        <v>97</v>
      </c>
      <c r="F37" s="5" t="s">
        <v>226</v>
      </c>
      <c r="G37" s="5" t="s">
        <v>227</v>
      </c>
      <c r="H37" s="10">
        <f t="shared" si="0"/>
        <v>25.068</v>
      </c>
      <c r="I37" s="10">
        <f>VLOOKUP(C37,[1]体育!$C$2:$H$7,6,0)</f>
        <v>82.67</v>
      </c>
      <c r="J37" s="10">
        <f t="shared" si="1"/>
        <v>49.602</v>
      </c>
      <c r="K37" s="10">
        <f t="shared" si="2"/>
        <v>74.67</v>
      </c>
      <c r="L37" s="5" t="s">
        <v>205</v>
      </c>
      <c r="M37" s="11"/>
      <c r="N37" s="5" t="s">
        <v>28</v>
      </c>
      <c r="O37" s="12"/>
      <c r="P37" s="12"/>
    </row>
    <row r="38" ht="24" customHeight="1" spans="1:16">
      <c r="A38" s="5" t="s">
        <v>228</v>
      </c>
      <c r="B38" s="5" t="s">
        <v>229</v>
      </c>
      <c r="C38" s="5" t="s">
        <v>230</v>
      </c>
      <c r="D38" s="5" t="s">
        <v>84</v>
      </c>
      <c r="E38" s="5" t="s">
        <v>64</v>
      </c>
      <c r="F38" s="5" t="s">
        <v>226</v>
      </c>
      <c r="G38" s="5" t="s">
        <v>227</v>
      </c>
      <c r="H38" s="10">
        <f t="shared" si="0"/>
        <v>25.068</v>
      </c>
      <c r="I38" s="10">
        <f>VLOOKUP(C38,[1]体育!$C$2:$H$7,6,0)</f>
        <v>80.33</v>
      </c>
      <c r="J38" s="10">
        <f t="shared" si="1"/>
        <v>48.198</v>
      </c>
      <c r="K38" s="10">
        <f t="shared" si="2"/>
        <v>73.266</v>
      </c>
      <c r="L38" s="5" t="s">
        <v>205</v>
      </c>
      <c r="M38" s="11"/>
      <c r="N38" s="5" t="s">
        <v>28</v>
      </c>
      <c r="O38" s="12"/>
      <c r="P38" s="12"/>
    </row>
  </sheetData>
  <autoFilter xmlns:etc="http://www.wps.cn/officeDocument/2017/etCustomData" ref="A4:P38" etc:filterBottomFollowUsedRange="0">
    <extLst/>
  </autoFilter>
  <mergeCells count="17">
    <mergeCell ref="A2:P2"/>
    <mergeCell ref="D3:H3"/>
    <mergeCell ref="I3:J3"/>
    <mergeCell ref="A3:A4"/>
    <mergeCell ref="B3:B4"/>
    <mergeCell ref="C3:C4"/>
    <mergeCell ref="K3:K4"/>
    <mergeCell ref="L3:L4"/>
    <mergeCell ref="M3:M4"/>
    <mergeCell ref="M5:M17"/>
    <mergeCell ref="M18:M26"/>
    <mergeCell ref="M27:M29"/>
    <mergeCell ref="M30:M32"/>
    <mergeCell ref="M33:M38"/>
    <mergeCell ref="N3:N4"/>
    <mergeCell ref="O3:O4"/>
    <mergeCell ref="P3:P4"/>
  </mergeCells>
  <pageMargins left="0.7" right="0.7" top="0.354166666666667" bottom="0.236111111111111" header="0.3" footer="0.3"/>
  <pageSetup paperSize="9" scale="5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玛门</cp:lastModifiedBy>
  <dcterms:created xsi:type="dcterms:W3CDTF">2023-06-06T03:09:00Z</dcterms:created>
  <dcterms:modified xsi:type="dcterms:W3CDTF">2026-06-15T07:19:24Z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3EABEE7ECE3F42BE9AB17FA05A5666E3_13</vt:lpwstr>
  </property>
  <property fmtid="{D5CDD505-2E9C-101B-9397-08002B2CF9AE}" pid="3" name="KSOProductBuildVer">
    <vt:lpwstr>2052-12.1.0.23542</vt:lpwstr>
  </property>
</Properties>
</file>