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综合成绩公示 (2)" sheetId="1" r:id="rId1"/>
  </sheets>
  <externalReferences>
    <externalReference r:id="rId2"/>
  </externalReferences>
  <definedNames>
    <definedName name="_xlnm._FilterDatabase" localSheetId="0" hidden="1">'综合成绩公示 (2)'!$A$2:$L$18</definedName>
    <definedName name="_xlnm.Print_Titles" localSheetId="0">'综合成绩公示 (2)'!$1:$2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<sst xmlns="http://schemas.openxmlformats.org/spreadsheetml/2006/main" count="49" uniqueCount="32">
  <si>
    <t>绥阳县融媒体中心2025年公开招聘播音员（主持人）总成绩及进入下一环节人员名单</t>
  </si>
  <si>
    <t>序号</t>
  </si>
  <si>
    <t>面试准考证号</t>
  </si>
  <si>
    <t>报考单位</t>
  </si>
  <si>
    <t>岗位名称</t>
  </si>
  <si>
    <t>岗位代码</t>
  </si>
  <si>
    <t>面试成绩</t>
  </si>
  <si>
    <t>折算后面试成绩（面试成绩×60%）</t>
  </si>
  <si>
    <t>笔试成绩</t>
  </si>
  <si>
    <t>折算后笔试成绩
（笔试成绩×40%）</t>
  </si>
  <si>
    <t>总成绩</t>
  </si>
  <si>
    <t>是否进入下一环节</t>
  </si>
  <si>
    <t>备注</t>
  </si>
  <si>
    <t>202508230101</t>
  </si>
  <si>
    <t>否</t>
  </si>
  <si>
    <t>202508230102</t>
  </si>
  <si>
    <t>202508230103</t>
  </si>
  <si>
    <t>缺考</t>
  </si>
  <si>
    <t>202508230104</t>
  </si>
  <si>
    <t>202508230105</t>
  </si>
  <si>
    <t>是</t>
  </si>
  <si>
    <t>202508230106</t>
  </si>
  <si>
    <t>202508230107</t>
  </si>
  <si>
    <t>202508230108</t>
  </si>
  <si>
    <t>202508230109</t>
  </si>
  <si>
    <t>202508230110</t>
  </si>
  <si>
    <t>202508230111</t>
  </si>
  <si>
    <t>202508230112</t>
  </si>
  <si>
    <t>202508230113</t>
  </si>
  <si>
    <t>202508230114</t>
  </si>
  <si>
    <t>202508230115</t>
  </si>
  <si>
    <t>202508230116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</si>
</sst>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2"/>
      <name val="宋体"/>
      <charset val="134"/>
    </font>
    <font>
      <sz val="10"/>
      <name val="宋体"/>
      <charset val="134"/>
    </font>
    <font>
      <sz val="18"/>
      <name val="黑体"/>
      <family val="3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26"/>
      <name val="黑体"/>
      <family val="3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7">
    <xf numFmtId="0" fontId="0" fillId="0" borderId="0" xfId="0"/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/>
    <xf numFmtId="0" fontId="0" fillId="0" borderId="0" xfId="0" applyNumberFormat="1" applyFont="1" applyFill="1"/>
    <xf numFmtId="49" fontId="1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0" xfId="0" applyFont="1"/>
    <xf numFmtId="0" fontId="2" fillId="0" borderId="0" xfId="0" applyNumberFormat="1" applyFont="1" applyFill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NumberFormat="1" applyFont="1" applyFill="1" applyBorder="1" applyAlignment="1" applyProtection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/>
    <xf numFmtId="0" fontId="8" fillId="0" borderId="0" xfId="0" applyNumberFormat="1" applyFont="1" applyFill="1" applyAlignment="1">
      <alignment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0">
    <dxf>
      <fill>
        <patternFill patternType="solid">
          <bgColor rgb="FFFF0000"/>
        </patternFill>
      </fill>
    </dxf>
    <dxf>
      <fill>
        <patternFill patternType="solid">
          <bgColor theme="7" tint="0.799981688894314"/>
        </patternFill>
      </fill>
    </dxf>
    <dxf>
      <fill>
        <patternFill patternType="solid">
          <bgColor rgb="FFFFC0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www.wps.cn/officeDocument/2021/sharedlinks" Target="sharedlink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3.&#25104;&#32489;\&#38754;&#35797;&#21450;&#24635;&#25104;&#32489;&#21517;&#21333;&#65288;&#32485;&#38451;&#21439;&#34701;&#23186;&#20307;&#20013;&#24515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体检人员名单"/>
      <sheetName val="综合成绩公示"/>
      <sheetName val="面试成绩登记表"/>
      <sheetName val="面试人员名单"/>
      <sheetName val="成绩排名"/>
      <sheetName val="笔试成绩名单"/>
    </sheetNames>
    <sheetDataSet>
      <sheetData sheetId="0"/>
      <sheetData sheetId="1"/>
      <sheetData sheetId="2"/>
      <sheetData sheetId="3">
        <row r="2">
          <cell r="E2" t="str">
            <v>面试准考证号</v>
          </cell>
          <cell r="F2" t="str">
            <v>候考室</v>
          </cell>
          <cell r="G2" t="str">
            <v>候考室座位号</v>
          </cell>
          <cell r="H2" t="str">
            <v>考场号</v>
          </cell>
          <cell r="I2" t="str">
            <v>报考单位</v>
          </cell>
          <cell r="J2" t="str">
            <v>岗位名称</v>
          </cell>
          <cell r="K2" t="str">
            <v>岗位代码</v>
          </cell>
          <cell r="L2" t="str">
            <v>考生面试抽签序号</v>
          </cell>
          <cell r="M2" t="str">
            <v>面试成绩</v>
          </cell>
          <cell r="N2" t="str">
            <v>折算后面试成绩（面试成绩×60%）</v>
          </cell>
          <cell r="O2" t="str">
            <v>笔试成绩</v>
          </cell>
          <cell r="P2" t="str">
            <v>折算后笔试成绩
（笔试成绩×40%）</v>
          </cell>
          <cell r="Q2" t="str">
            <v>总成绩</v>
          </cell>
          <cell r="R2" t="str">
            <v>成绩排名</v>
          </cell>
          <cell r="S2" t="str">
            <v>是否进入下一环节</v>
          </cell>
          <cell r="T2" t="str">
            <v>备注</v>
          </cell>
        </row>
        <row r="3">
          <cell r="E3" t="str">
            <v>202508230101</v>
          </cell>
          <cell r="F3" t="str">
            <v>第01候考室</v>
          </cell>
          <cell r="G3">
            <v>1</v>
          </cell>
          <cell r="H3" t="str">
            <v>第01考场</v>
          </cell>
          <cell r="I3" t="str">
            <v>绥阳县融媒体中心</v>
          </cell>
          <cell r="J3" t="str">
            <v>播音员 </v>
          </cell>
          <cell r="K3" t="str">
            <v>01</v>
          </cell>
          <cell r="L3">
            <v>4</v>
          </cell>
          <cell r="M3">
            <v>79.36</v>
          </cell>
          <cell r="N3">
            <v>47.62</v>
          </cell>
        </row>
        <row r="3">
          <cell r="P3">
            <v>0</v>
          </cell>
          <cell r="Q3">
            <v>47.62</v>
          </cell>
          <cell r="R3">
            <v>8</v>
          </cell>
        </row>
        <row r="4">
          <cell r="E4" t="str">
            <v>202508230102</v>
          </cell>
          <cell r="F4" t="str">
            <v>第01候考室</v>
          </cell>
          <cell r="G4">
            <v>2</v>
          </cell>
          <cell r="H4" t="str">
            <v>第01考场</v>
          </cell>
          <cell r="I4" t="str">
            <v>绥阳县融媒体中心</v>
          </cell>
          <cell r="J4" t="str">
            <v>播音员 </v>
          </cell>
          <cell r="K4" t="str">
            <v>01</v>
          </cell>
          <cell r="L4">
            <v>6</v>
          </cell>
          <cell r="M4">
            <v>0</v>
          </cell>
          <cell r="N4">
            <v>0</v>
          </cell>
        </row>
        <row r="4">
          <cell r="P4">
            <v>0</v>
          </cell>
          <cell r="Q4">
            <v>0</v>
          </cell>
          <cell r="R4">
            <v>12</v>
          </cell>
        </row>
        <row r="5">
          <cell r="E5" t="str">
            <v>202508230103</v>
          </cell>
          <cell r="F5" t="str">
            <v>第01候考室</v>
          </cell>
          <cell r="G5">
            <v>3</v>
          </cell>
          <cell r="H5" t="str">
            <v>第01考场</v>
          </cell>
          <cell r="I5" t="str">
            <v>绥阳县融媒体中心</v>
          </cell>
          <cell r="J5" t="str">
            <v>播音员 </v>
          </cell>
          <cell r="K5" t="str">
            <v>01</v>
          </cell>
        </row>
        <row r="5">
          <cell r="M5" t="str">
            <v>缺考</v>
          </cell>
          <cell r="N5" t="str">
            <v>缺考</v>
          </cell>
        </row>
        <row r="5">
          <cell r="P5">
            <v>0</v>
          </cell>
          <cell r="Q5">
            <v>0</v>
          </cell>
          <cell r="R5">
            <v>12</v>
          </cell>
        </row>
        <row r="6">
          <cell r="E6" t="str">
            <v>202508230104</v>
          </cell>
          <cell r="F6" t="str">
            <v>第01候考室</v>
          </cell>
          <cell r="G6">
            <v>4</v>
          </cell>
          <cell r="H6" t="str">
            <v>第01考场</v>
          </cell>
          <cell r="I6" t="str">
            <v>绥阳县融媒体中心</v>
          </cell>
          <cell r="J6" t="str">
            <v>播音员 </v>
          </cell>
          <cell r="K6" t="str">
            <v>01</v>
          </cell>
        </row>
        <row r="6">
          <cell r="M6" t="str">
            <v>缺考</v>
          </cell>
          <cell r="N6" t="str">
            <v>缺考</v>
          </cell>
        </row>
        <row r="6">
          <cell r="P6">
            <v>0</v>
          </cell>
          <cell r="Q6">
            <v>0</v>
          </cell>
          <cell r="R6">
            <v>12</v>
          </cell>
        </row>
        <row r="7">
          <cell r="E7" t="str">
            <v>202508230105</v>
          </cell>
          <cell r="F7" t="str">
            <v>第01候考室</v>
          </cell>
          <cell r="G7">
            <v>5</v>
          </cell>
          <cell r="H7" t="str">
            <v>第01考场</v>
          </cell>
          <cell r="I7" t="str">
            <v>绥阳县融媒体中心</v>
          </cell>
          <cell r="J7" t="str">
            <v>播音员 </v>
          </cell>
          <cell r="K7" t="str">
            <v>01</v>
          </cell>
          <cell r="L7">
            <v>16</v>
          </cell>
          <cell r="M7">
            <v>91.9</v>
          </cell>
          <cell r="N7">
            <v>55.14</v>
          </cell>
          <cell r="O7">
            <v>61</v>
          </cell>
          <cell r="P7">
            <v>24.4</v>
          </cell>
          <cell r="Q7">
            <v>79.54</v>
          </cell>
          <cell r="R7">
            <v>1</v>
          </cell>
        </row>
        <row r="8">
          <cell r="E8" t="str">
            <v>202508230106</v>
          </cell>
          <cell r="F8" t="str">
            <v>第01候考室</v>
          </cell>
          <cell r="G8">
            <v>6</v>
          </cell>
          <cell r="H8" t="str">
            <v>第01考场</v>
          </cell>
          <cell r="I8" t="str">
            <v>绥阳县融媒体中心</v>
          </cell>
          <cell r="J8" t="str">
            <v>播音员 </v>
          </cell>
          <cell r="K8" t="str">
            <v>01</v>
          </cell>
          <cell r="L8">
            <v>3</v>
          </cell>
          <cell r="M8">
            <v>87.8</v>
          </cell>
          <cell r="N8">
            <v>52.68</v>
          </cell>
          <cell r="O8">
            <v>51.5</v>
          </cell>
          <cell r="P8">
            <v>20.6</v>
          </cell>
          <cell r="Q8">
            <v>73.28</v>
          </cell>
          <cell r="R8">
            <v>6</v>
          </cell>
        </row>
        <row r="9">
          <cell r="E9" t="str">
            <v>202508230107</v>
          </cell>
          <cell r="F9" t="str">
            <v>第01候考室</v>
          </cell>
          <cell r="G9">
            <v>7</v>
          </cell>
          <cell r="H9" t="str">
            <v>第01考场</v>
          </cell>
          <cell r="I9" t="str">
            <v>绥阳县融媒体中心</v>
          </cell>
          <cell r="J9" t="str">
            <v>播音员 </v>
          </cell>
          <cell r="K9" t="str">
            <v>01</v>
          </cell>
          <cell r="L9">
            <v>13</v>
          </cell>
          <cell r="M9">
            <v>83.4</v>
          </cell>
          <cell r="N9">
            <v>50.04</v>
          </cell>
        </row>
        <row r="9">
          <cell r="P9">
            <v>0</v>
          </cell>
          <cell r="Q9">
            <v>50.04</v>
          </cell>
          <cell r="R9">
            <v>7</v>
          </cell>
        </row>
        <row r="10">
          <cell r="E10" t="str">
            <v>202508230108</v>
          </cell>
          <cell r="F10" t="str">
            <v>第01候考室</v>
          </cell>
          <cell r="G10">
            <v>8</v>
          </cell>
          <cell r="H10" t="str">
            <v>第01考场</v>
          </cell>
          <cell r="I10" t="str">
            <v>绥阳县融媒体中心</v>
          </cell>
          <cell r="J10" t="str">
            <v>播音员 </v>
          </cell>
          <cell r="K10" t="str">
            <v>01</v>
          </cell>
          <cell r="L10">
            <v>7</v>
          </cell>
          <cell r="M10">
            <v>74.7</v>
          </cell>
          <cell r="N10">
            <v>44.82</v>
          </cell>
        </row>
        <row r="10">
          <cell r="P10">
            <v>0</v>
          </cell>
          <cell r="Q10">
            <v>44.82</v>
          </cell>
          <cell r="R10">
            <v>11</v>
          </cell>
        </row>
        <row r="11">
          <cell r="E11" t="str">
            <v>202508230109</v>
          </cell>
          <cell r="F11" t="str">
            <v>第01候考室</v>
          </cell>
          <cell r="G11">
            <v>9</v>
          </cell>
          <cell r="H11" t="str">
            <v>第01考场</v>
          </cell>
          <cell r="I11" t="str">
            <v>绥阳县融媒体中心</v>
          </cell>
          <cell r="J11" t="str">
            <v>播音员 </v>
          </cell>
          <cell r="K11" t="str">
            <v>01</v>
          </cell>
        </row>
        <row r="11">
          <cell r="M11" t="str">
            <v>缺考</v>
          </cell>
          <cell r="N11" t="str">
            <v>缺考</v>
          </cell>
        </row>
        <row r="11">
          <cell r="P11">
            <v>0</v>
          </cell>
          <cell r="Q11">
            <v>0</v>
          </cell>
          <cell r="R11">
            <v>12</v>
          </cell>
        </row>
        <row r="12">
          <cell r="E12" t="str">
            <v>202508230110</v>
          </cell>
          <cell r="F12" t="str">
            <v>第01候考室</v>
          </cell>
          <cell r="G12">
            <v>10</v>
          </cell>
          <cell r="H12" t="str">
            <v>第01考场</v>
          </cell>
          <cell r="I12" t="str">
            <v>绥阳县融媒体中心</v>
          </cell>
          <cell r="J12" t="str">
            <v>播音员 </v>
          </cell>
          <cell r="K12" t="str">
            <v>01</v>
          </cell>
          <cell r="L12">
            <v>8</v>
          </cell>
          <cell r="M12">
            <v>78</v>
          </cell>
          <cell r="N12">
            <v>46.8</v>
          </cell>
        </row>
        <row r="12">
          <cell r="P12">
            <v>0</v>
          </cell>
          <cell r="Q12">
            <v>46.8</v>
          </cell>
          <cell r="R12">
            <v>9</v>
          </cell>
        </row>
        <row r="13">
          <cell r="E13" t="str">
            <v>202508230111</v>
          </cell>
          <cell r="F13" t="str">
            <v>第01候考室</v>
          </cell>
          <cell r="G13">
            <v>11</v>
          </cell>
          <cell r="H13" t="str">
            <v>第01考场</v>
          </cell>
          <cell r="I13" t="str">
            <v>绥阳县融媒体中心</v>
          </cell>
          <cell r="J13" t="str">
            <v>播音员 </v>
          </cell>
          <cell r="K13" t="str">
            <v>01</v>
          </cell>
          <cell r="L13">
            <v>15</v>
          </cell>
          <cell r="M13">
            <v>90</v>
          </cell>
          <cell r="N13">
            <v>54</v>
          </cell>
          <cell r="O13">
            <v>58.5</v>
          </cell>
          <cell r="P13">
            <v>23.4</v>
          </cell>
          <cell r="Q13">
            <v>77.4</v>
          </cell>
          <cell r="R13">
            <v>2</v>
          </cell>
        </row>
        <row r="14">
          <cell r="E14" t="str">
            <v>202508230112</v>
          </cell>
          <cell r="F14" t="str">
            <v>第01候考室</v>
          </cell>
          <cell r="G14">
            <v>12</v>
          </cell>
          <cell r="H14" t="str">
            <v>第01考场</v>
          </cell>
          <cell r="I14" t="str">
            <v>绥阳县融媒体中心</v>
          </cell>
          <cell r="J14" t="str">
            <v>播音员 </v>
          </cell>
          <cell r="K14" t="str">
            <v>01</v>
          </cell>
          <cell r="L14">
            <v>9</v>
          </cell>
          <cell r="M14">
            <v>88</v>
          </cell>
          <cell r="N14">
            <v>52.8</v>
          </cell>
          <cell r="O14">
            <v>59</v>
          </cell>
          <cell r="P14">
            <v>23.6</v>
          </cell>
          <cell r="Q14">
            <v>76.4</v>
          </cell>
          <cell r="R14">
            <v>3</v>
          </cell>
        </row>
        <row r="15">
          <cell r="E15" t="str">
            <v>202508230113</v>
          </cell>
          <cell r="F15" t="str">
            <v>第01候考室</v>
          </cell>
          <cell r="G15">
            <v>13</v>
          </cell>
          <cell r="H15" t="str">
            <v>第01考场</v>
          </cell>
          <cell r="I15" t="str">
            <v>绥阳县融媒体中心</v>
          </cell>
          <cell r="J15" t="str">
            <v>播音员 </v>
          </cell>
          <cell r="K15" t="str">
            <v>01</v>
          </cell>
          <cell r="L15">
            <v>1</v>
          </cell>
          <cell r="M15">
            <v>83.56</v>
          </cell>
          <cell r="N15">
            <v>50.14</v>
          </cell>
          <cell r="O15">
            <v>59.5</v>
          </cell>
          <cell r="P15">
            <v>23.8</v>
          </cell>
          <cell r="Q15">
            <v>73.94</v>
          </cell>
          <cell r="R15">
            <v>5</v>
          </cell>
        </row>
        <row r="16">
          <cell r="E16" t="str">
            <v>202508230114</v>
          </cell>
          <cell r="F16" t="str">
            <v>第01候考室</v>
          </cell>
          <cell r="G16">
            <v>14</v>
          </cell>
          <cell r="H16" t="str">
            <v>第01考场</v>
          </cell>
          <cell r="I16" t="str">
            <v>绥阳县融媒体中心</v>
          </cell>
          <cell r="J16" t="str">
            <v>播音员 </v>
          </cell>
          <cell r="K16" t="str">
            <v>01</v>
          </cell>
          <cell r="L16">
            <v>11</v>
          </cell>
          <cell r="M16">
            <v>78</v>
          </cell>
          <cell r="N16">
            <v>46.8</v>
          </cell>
        </row>
        <row r="16">
          <cell r="P16">
            <v>0</v>
          </cell>
          <cell r="Q16">
            <v>46.8</v>
          </cell>
          <cell r="R16">
            <v>9</v>
          </cell>
        </row>
        <row r="17">
          <cell r="E17" t="str">
            <v>202508230115</v>
          </cell>
          <cell r="F17" t="str">
            <v>第01候考室</v>
          </cell>
          <cell r="G17">
            <v>15</v>
          </cell>
          <cell r="H17" t="str">
            <v>第01考场</v>
          </cell>
          <cell r="I17" t="str">
            <v>绥阳县融媒体中心</v>
          </cell>
          <cell r="J17" t="str">
            <v>播音员 </v>
          </cell>
          <cell r="K17" t="str">
            <v>01</v>
          </cell>
        </row>
        <row r="17">
          <cell r="M17" t="str">
            <v>缺考</v>
          </cell>
          <cell r="N17" t="str">
            <v>缺考</v>
          </cell>
        </row>
        <row r="17">
          <cell r="P17">
            <v>0</v>
          </cell>
          <cell r="Q17">
            <v>0</v>
          </cell>
          <cell r="R17">
            <v>12</v>
          </cell>
        </row>
        <row r="18">
          <cell r="E18" t="str">
            <v>202508230116</v>
          </cell>
          <cell r="F18" t="str">
            <v>第01候考室</v>
          </cell>
          <cell r="G18">
            <v>16</v>
          </cell>
          <cell r="H18" t="str">
            <v>第01考场</v>
          </cell>
          <cell r="I18" t="str">
            <v>绥阳县融媒体中心</v>
          </cell>
          <cell r="J18" t="str">
            <v>播音员 </v>
          </cell>
          <cell r="K18" t="str">
            <v>01</v>
          </cell>
          <cell r="L18">
            <v>5</v>
          </cell>
          <cell r="M18">
            <v>88.6</v>
          </cell>
          <cell r="N18">
            <v>53.16</v>
          </cell>
          <cell r="O18">
            <v>57</v>
          </cell>
          <cell r="P18">
            <v>22.8</v>
          </cell>
          <cell r="Q18">
            <v>75.96</v>
          </cell>
          <cell r="R18">
            <v>4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8"/>
  <sheetViews>
    <sheetView tabSelected="1" workbookViewId="0">
      <pane ySplit="2" topLeftCell="A3" activePane="bottomLeft" state="frozen"/>
      <selection/>
      <selection pane="bottomLeft" activeCell="D6" sqref="D6"/>
    </sheetView>
  </sheetViews>
  <sheetFormatPr defaultColWidth="9" defaultRowHeight="24.95" customHeight="1"/>
  <cols>
    <col min="1" max="1" width="4.125" style="1" customWidth="1"/>
    <col min="2" max="2" width="14.25" style="5" customWidth="1"/>
    <col min="3" max="3" width="23.625" style="6" customWidth="1"/>
    <col min="4" max="4" width="14.875" style="6" customWidth="1"/>
    <col min="5" max="5" width="9.625" style="1" customWidth="1"/>
    <col min="6" max="6" width="7.75" style="1" customWidth="1"/>
    <col min="7" max="7" width="11.625" style="1" customWidth="1"/>
    <col min="8" max="8" width="7.75" style="1" customWidth="1"/>
    <col min="9" max="9" width="9" style="1"/>
    <col min="10" max="11" width="8" style="1" customWidth="1"/>
    <col min="12" max="12" width="11.125" style="1" customWidth="1"/>
    <col min="13" max="13" width="9" style="1"/>
    <col min="14" max="16384" width="9" style="7"/>
  </cols>
  <sheetData>
    <row r="1" s="1" customFormat="1" ht="40" customHeight="1" spans="1:2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23"/>
      <c r="N1" s="23"/>
      <c r="O1" s="23"/>
      <c r="P1" s="23"/>
      <c r="Q1" s="23"/>
      <c r="R1" s="23"/>
      <c r="S1" s="23"/>
      <c r="T1" s="23"/>
      <c r="U1" s="23"/>
    </row>
    <row r="2" s="2" customFormat="1" ht="55" customHeight="1" spans="1:12">
      <c r="A2" s="9" t="s">
        <v>1</v>
      </c>
      <c r="B2" s="10" t="s">
        <v>2</v>
      </c>
      <c r="C2" s="9" t="s">
        <v>3</v>
      </c>
      <c r="D2" s="11" t="s">
        <v>4</v>
      </c>
      <c r="E2" s="9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9" t="s">
        <v>11</v>
      </c>
      <c r="L2" s="9" t="s">
        <v>12</v>
      </c>
    </row>
    <row r="3" s="3" customFormat="1" ht="24" customHeight="1" spans="1:12">
      <c r="A3" s="13">
        <v>1</v>
      </c>
      <c r="B3" s="14" t="s">
        <v>13</v>
      </c>
      <c r="C3" s="15" t="str">
        <f>VLOOKUP($B3,[1]面试人员名单!$E$2:$P$18,5,0)</f>
        <v>绥阳县融媒体中心</v>
      </c>
      <c r="D3" s="15" t="str">
        <f>VLOOKUP($B3,[1]面试人员名单!$E$2:$P$18,6,0)</f>
        <v>播音员 </v>
      </c>
      <c r="E3" s="27" t="str">
        <f>VLOOKUP($B3,[1]面试人员名单!$E$2:$P$18,7,0)</f>
        <v>01</v>
      </c>
      <c r="F3" s="17">
        <v>79.36</v>
      </c>
      <c r="G3" s="17">
        <f>IF(F3="缺考","缺考",IF(F3="弃考","弃考",ROUND(F3*0.6,2)))</f>
        <v>47.62</v>
      </c>
      <c r="H3" s="18"/>
      <c r="I3" s="17">
        <f>ROUND(H3*0.4,2)</f>
        <v>0</v>
      </c>
      <c r="J3" s="17">
        <f>ROUND(SUM(G3,I3),2)</f>
        <v>47.62</v>
      </c>
      <c r="K3" s="24" t="s">
        <v>14</v>
      </c>
      <c r="L3" s="25" t="str">
        <f ca="1">IF(VLOOKUP($B3,[1]面试人员名单!$E$2:$T$18,15,0)=0,"",VLOOKUP($B3,[1]面试人员名单!$E$2:$T$18,16,0))</f>
        <v/>
      </c>
    </row>
    <row r="4" s="3" customFormat="1" ht="24" customHeight="1" spans="1:12">
      <c r="A4" s="13">
        <v>2</v>
      </c>
      <c r="B4" s="14" t="s">
        <v>15</v>
      </c>
      <c r="C4" s="15" t="str">
        <f>VLOOKUP($B4,[1]面试人员名单!$E$2:$P$18,5,0)</f>
        <v>绥阳县融媒体中心</v>
      </c>
      <c r="D4" s="15" t="str">
        <f>VLOOKUP($B4,[1]面试人员名单!$E$2:$P$18,6,0)</f>
        <v>播音员 </v>
      </c>
      <c r="E4" s="27" t="str">
        <f>VLOOKUP($B4,[1]面试人员名单!$E$2:$P$18,7,0)</f>
        <v>01</v>
      </c>
      <c r="F4" s="17">
        <v>0</v>
      </c>
      <c r="G4" s="17">
        <f>IF(F4="缺考","缺考",IF(F4="弃考","弃考",ROUND(F4*0.6,2)))</f>
        <v>0</v>
      </c>
      <c r="H4" s="18"/>
      <c r="I4" s="17">
        <f>ROUND(H4*0.4,2)</f>
        <v>0</v>
      </c>
      <c r="J4" s="17">
        <f>ROUND(SUM(G4,I4),2)</f>
        <v>0</v>
      </c>
      <c r="K4" s="24" t="s">
        <v>14</v>
      </c>
      <c r="L4" s="25" t="str">
        <f ca="1">IF(VLOOKUP($B4,[1]面试人员名单!$E$2:$T$18,15,0)=0,"",VLOOKUP($B4,[1]面试人员名单!$E$2:$T$18,16,0))</f>
        <v/>
      </c>
    </row>
    <row r="5" s="3" customFormat="1" ht="24" customHeight="1" spans="1:12">
      <c r="A5" s="13">
        <v>3</v>
      </c>
      <c r="B5" s="14" t="s">
        <v>16</v>
      </c>
      <c r="C5" s="15" t="str">
        <f>VLOOKUP($B5,[1]面试人员名单!$E$2:$P$18,5,0)</f>
        <v>绥阳县融媒体中心</v>
      </c>
      <c r="D5" s="15" t="str">
        <f>VLOOKUP($B5,[1]面试人员名单!$E$2:$P$18,6,0)</f>
        <v>播音员 </v>
      </c>
      <c r="E5" s="27" t="str">
        <f>VLOOKUP($B5,[1]面试人员名单!$E$2:$P$18,7,0)</f>
        <v>01</v>
      </c>
      <c r="F5" s="19" t="s">
        <v>17</v>
      </c>
      <c r="G5" s="17" t="str">
        <f>IF(F5="缺考","缺考",IF(F5="弃考","弃考",ROUND(F5*0.6,2)))</f>
        <v>缺考</v>
      </c>
      <c r="H5" s="18"/>
      <c r="I5" s="17">
        <f>ROUND(H5*0.4,2)</f>
        <v>0</v>
      </c>
      <c r="J5" s="17">
        <f>ROUND(SUM(G5,I5),2)</f>
        <v>0</v>
      </c>
      <c r="K5" s="24" t="s">
        <v>14</v>
      </c>
      <c r="L5" s="25" t="str">
        <f ca="1">IF(VLOOKUP($B5,[1]面试人员名单!$E$2:$T$18,15,0)=0,"",VLOOKUP($B5,[1]面试人员名单!$E$2:$T$18,16,0))</f>
        <v/>
      </c>
    </row>
    <row r="6" s="3" customFormat="1" ht="24" customHeight="1" spans="1:12">
      <c r="A6" s="13">
        <v>4</v>
      </c>
      <c r="B6" s="14" t="s">
        <v>18</v>
      </c>
      <c r="C6" s="15" t="str">
        <f>VLOOKUP($B6,[1]面试人员名单!$E$2:$P$18,5,0)</f>
        <v>绥阳县融媒体中心</v>
      </c>
      <c r="D6" s="15" t="str">
        <f>VLOOKUP($B6,[1]面试人员名单!$E$2:$P$18,6,0)</f>
        <v>播音员 </v>
      </c>
      <c r="E6" s="27" t="str">
        <f>VLOOKUP($B6,[1]面试人员名单!$E$2:$P$18,7,0)</f>
        <v>01</v>
      </c>
      <c r="F6" s="19" t="s">
        <v>17</v>
      </c>
      <c r="G6" s="17" t="str">
        <f>IF(F6="缺考","缺考",IF(F6="弃考","弃考",ROUND(F6*0.6,2)))</f>
        <v>缺考</v>
      </c>
      <c r="H6" s="18"/>
      <c r="I6" s="17">
        <f>ROUND(H6*0.4,2)</f>
        <v>0</v>
      </c>
      <c r="J6" s="17">
        <f>ROUND(SUM(G6,I6),2)</f>
        <v>0</v>
      </c>
      <c r="K6" s="24" t="s">
        <v>14</v>
      </c>
      <c r="L6" s="25" t="str">
        <f ca="1">IF(VLOOKUP($B6,[1]面试人员名单!$E$2:$T$18,15,0)=0,"",VLOOKUP($B6,[1]面试人员名单!$E$2:$T$18,16,0))</f>
        <v/>
      </c>
    </row>
    <row r="7" s="3" customFormat="1" ht="24" customHeight="1" spans="1:12">
      <c r="A7" s="13">
        <v>5</v>
      </c>
      <c r="B7" s="14" t="s">
        <v>19</v>
      </c>
      <c r="C7" s="15" t="str">
        <f>VLOOKUP($B7,[1]面试人员名单!$E$2:$P$18,5,0)</f>
        <v>绥阳县融媒体中心</v>
      </c>
      <c r="D7" s="15" t="str">
        <f>VLOOKUP($B7,[1]面试人员名单!$E$2:$P$18,6,0)</f>
        <v>播音员 </v>
      </c>
      <c r="E7" s="27" t="str">
        <f>VLOOKUP($B7,[1]面试人员名单!$E$2:$P$18,7,0)</f>
        <v>01</v>
      </c>
      <c r="F7" s="17">
        <v>91.9</v>
      </c>
      <c r="G7" s="17">
        <f>IF(F7="缺考","缺考",IF(F7="弃考","弃考",ROUND(F7*0.6,2)))</f>
        <v>55.14</v>
      </c>
      <c r="H7" s="18">
        <v>61</v>
      </c>
      <c r="I7" s="17">
        <f>ROUND(H7*0.4,2)</f>
        <v>24.4</v>
      </c>
      <c r="J7" s="17">
        <f>ROUND(SUM(G7,I7),2)</f>
        <v>79.54</v>
      </c>
      <c r="K7" s="24" t="s">
        <v>20</v>
      </c>
      <c r="L7" s="25" t="str">
        <f ca="1">IF(VLOOKUP($B7,[1]面试人员名单!$E$2:$T$18,15,0)=0,"",VLOOKUP($B7,[1]面试人员名单!$E$2:$T$18,16,0))</f>
        <v/>
      </c>
    </row>
    <row r="8" s="3" customFormat="1" ht="24" customHeight="1" spans="1:12">
      <c r="A8" s="13">
        <v>6</v>
      </c>
      <c r="B8" s="14" t="s">
        <v>21</v>
      </c>
      <c r="C8" s="15" t="str">
        <f>VLOOKUP($B8,[1]面试人员名单!$E$2:$P$18,5,0)</f>
        <v>绥阳县融媒体中心</v>
      </c>
      <c r="D8" s="15" t="str">
        <f>VLOOKUP($B8,[1]面试人员名单!$E$2:$P$18,6,0)</f>
        <v>播音员 </v>
      </c>
      <c r="E8" s="27" t="str">
        <f>VLOOKUP($B8,[1]面试人员名单!$E$2:$P$18,7,0)</f>
        <v>01</v>
      </c>
      <c r="F8" s="17">
        <v>87.8</v>
      </c>
      <c r="G8" s="17">
        <f>IF(F8="缺考","缺考",IF(F8="弃考","弃考",ROUND(F8*0.6,2)))</f>
        <v>52.68</v>
      </c>
      <c r="H8" s="18">
        <v>51.5</v>
      </c>
      <c r="I8" s="17">
        <f>ROUND(H8*0.4,2)</f>
        <v>20.6</v>
      </c>
      <c r="J8" s="17">
        <f>ROUND(SUM(G8,I8),2)</f>
        <v>73.28</v>
      </c>
      <c r="K8" s="24" t="s">
        <v>14</v>
      </c>
      <c r="L8" s="25" t="str">
        <f ca="1">IF(VLOOKUP($B8,[1]面试人员名单!$E$2:$T$18,15,0)=0,"",VLOOKUP($B8,[1]面试人员名单!$E$2:$T$18,16,0))</f>
        <v/>
      </c>
    </row>
    <row r="9" s="3" customFormat="1" ht="24" customHeight="1" spans="1:12">
      <c r="A9" s="13">
        <v>7</v>
      </c>
      <c r="B9" s="14" t="s">
        <v>22</v>
      </c>
      <c r="C9" s="15" t="str">
        <f>VLOOKUP($B9,[1]面试人员名单!$E$2:$P$18,5,0)</f>
        <v>绥阳县融媒体中心</v>
      </c>
      <c r="D9" s="15" t="str">
        <f>VLOOKUP($B9,[1]面试人员名单!$E$2:$P$18,6,0)</f>
        <v>播音员 </v>
      </c>
      <c r="E9" s="27" t="str">
        <f>VLOOKUP($B9,[1]面试人员名单!$E$2:$P$18,7,0)</f>
        <v>01</v>
      </c>
      <c r="F9" s="17">
        <v>83.4</v>
      </c>
      <c r="G9" s="17">
        <f>IF(F9="缺考","缺考",IF(F9="弃考","弃考",ROUND(F9*0.6,2)))</f>
        <v>50.04</v>
      </c>
      <c r="H9" s="18"/>
      <c r="I9" s="17">
        <f>ROUND(H9*0.4,2)</f>
        <v>0</v>
      </c>
      <c r="J9" s="17">
        <f>ROUND(SUM(G9,I9),2)</f>
        <v>50.04</v>
      </c>
      <c r="K9" s="24" t="s">
        <v>14</v>
      </c>
      <c r="L9" s="25" t="str">
        <f ca="1">IF(VLOOKUP($B9,[1]面试人员名单!$E$2:$T$18,15,0)=0,"",VLOOKUP($B9,[1]面试人员名单!$E$2:$T$18,16,0))</f>
        <v/>
      </c>
    </row>
    <row r="10" s="4" customFormat="1" ht="24" customHeight="1" spans="1:12">
      <c r="A10" s="13">
        <v>8</v>
      </c>
      <c r="B10" s="14" t="s">
        <v>23</v>
      </c>
      <c r="C10" s="20" t="str">
        <f>VLOOKUP($B10,[1]面试人员名单!$E$2:$P$18,5,0)</f>
        <v>绥阳县融媒体中心</v>
      </c>
      <c r="D10" s="15" t="str">
        <f>VLOOKUP($B10,[1]面试人员名单!$E$2:$P$18,6,0)</f>
        <v>播音员 </v>
      </c>
      <c r="E10" s="28" t="str">
        <f>VLOOKUP($B10,[1]面试人员名单!$E$2:$P$18,7,0)</f>
        <v>01</v>
      </c>
      <c r="F10" s="17">
        <v>74.7</v>
      </c>
      <c r="G10" s="17">
        <f>IF(F10="缺考","缺考",IF(F10="弃考","弃考",ROUND(F10*0.6,2)))</f>
        <v>44.82</v>
      </c>
      <c r="H10" s="18"/>
      <c r="I10" s="17">
        <f>ROUND(H10*0.4,2)</f>
        <v>0</v>
      </c>
      <c r="J10" s="17">
        <f>ROUND(SUM(G10,I10),2)</f>
        <v>44.82</v>
      </c>
      <c r="K10" s="24" t="s">
        <v>14</v>
      </c>
      <c r="L10" s="26" t="str">
        <f ca="1">IF(VLOOKUP($B10,[1]面试人员名单!$E$2:$T$18,15,0)=0,"",VLOOKUP($B10,[1]面试人员名单!$E$2:$T$18,16,0))</f>
        <v/>
      </c>
    </row>
    <row r="11" s="3" customFormat="1" ht="24" customHeight="1" spans="1:12">
      <c r="A11" s="13">
        <v>9</v>
      </c>
      <c r="B11" s="14" t="s">
        <v>24</v>
      </c>
      <c r="C11" s="15" t="str">
        <f>VLOOKUP($B11,[1]面试人员名单!$E$2:$P$18,5,0)</f>
        <v>绥阳县融媒体中心</v>
      </c>
      <c r="D11" s="15" t="str">
        <f>VLOOKUP($B11,[1]面试人员名单!$E$2:$P$18,6,0)</f>
        <v>播音员 </v>
      </c>
      <c r="E11" s="27" t="str">
        <f>VLOOKUP($B11,[1]面试人员名单!$E$2:$P$18,7,0)</f>
        <v>01</v>
      </c>
      <c r="F11" s="19" t="s">
        <v>17</v>
      </c>
      <c r="G11" s="17" t="str">
        <f>IF(F11="缺考","缺考",IF(F11="弃考","弃考",ROUND(F11*0.6,2)))</f>
        <v>缺考</v>
      </c>
      <c r="H11" s="18"/>
      <c r="I11" s="17">
        <f>ROUND(H11*0.4,2)</f>
        <v>0</v>
      </c>
      <c r="J11" s="17">
        <f>ROUND(SUM(G11,I11),2)</f>
        <v>0</v>
      </c>
      <c r="K11" s="24" t="s">
        <v>14</v>
      </c>
      <c r="L11" s="25" t="str">
        <f ca="1">IF(VLOOKUP($B11,[1]面试人员名单!$E$2:$T$18,15,0)=0,"",VLOOKUP($B11,[1]面试人员名单!$E$2:$T$18,16,0))</f>
        <v/>
      </c>
    </row>
    <row r="12" s="3" customFormat="1" ht="24" customHeight="1" spans="1:12">
      <c r="A12" s="13">
        <v>10</v>
      </c>
      <c r="B12" s="14" t="s">
        <v>25</v>
      </c>
      <c r="C12" s="15" t="str">
        <f>VLOOKUP($B12,[1]面试人员名单!$E$2:$P$18,5,0)</f>
        <v>绥阳县融媒体中心</v>
      </c>
      <c r="D12" s="15" t="str">
        <f>VLOOKUP($B12,[1]面试人员名单!$E$2:$P$18,6,0)</f>
        <v>播音员 </v>
      </c>
      <c r="E12" s="27" t="str">
        <f>VLOOKUP($B12,[1]面试人员名单!$E$2:$P$18,7,0)</f>
        <v>01</v>
      </c>
      <c r="F12" s="17">
        <v>78</v>
      </c>
      <c r="G12" s="17">
        <f>IF(F12="缺考","缺考",IF(F12="弃考","弃考",ROUND(F12*0.6,2)))</f>
        <v>46.8</v>
      </c>
      <c r="H12" s="18"/>
      <c r="I12" s="17">
        <f>ROUND(H12*0.4,2)</f>
        <v>0</v>
      </c>
      <c r="J12" s="17">
        <f>ROUND(SUM(G12,I12),2)</f>
        <v>46.8</v>
      </c>
      <c r="K12" s="24" t="s">
        <v>14</v>
      </c>
      <c r="L12" s="25" t="str">
        <f ca="1">IF(VLOOKUP($B12,[1]面试人员名单!$E$2:$T$18,15,0)=0,"",VLOOKUP($B12,[1]面试人员名单!$E$2:$T$18,16,0))</f>
        <v/>
      </c>
    </row>
    <row r="13" s="3" customFormat="1" ht="24" customHeight="1" spans="1:12">
      <c r="A13" s="13">
        <v>11</v>
      </c>
      <c r="B13" s="14" t="s">
        <v>26</v>
      </c>
      <c r="C13" s="15" t="str">
        <f>VLOOKUP($B13,[1]面试人员名单!$E$2:$P$18,5,0)</f>
        <v>绥阳县融媒体中心</v>
      </c>
      <c r="D13" s="15" t="str">
        <f>VLOOKUP($B13,[1]面试人员名单!$E$2:$P$18,6,0)</f>
        <v>播音员 </v>
      </c>
      <c r="E13" s="27" t="str">
        <f>VLOOKUP($B13,[1]面试人员名单!$E$2:$P$18,7,0)</f>
        <v>01</v>
      </c>
      <c r="F13" s="17">
        <v>90</v>
      </c>
      <c r="G13" s="17">
        <f>IF(F13="缺考","缺考",IF(F13="弃考","弃考",ROUND(F13*0.6,2)))</f>
        <v>54</v>
      </c>
      <c r="H13" s="18">
        <v>58.5</v>
      </c>
      <c r="I13" s="17">
        <f>ROUND(H13*0.4,2)</f>
        <v>23.4</v>
      </c>
      <c r="J13" s="17">
        <f>ROUND(SUM(G13,I13),2)</f>
        <v>77.4</v>
      </c>
      <c r="K13" s="24" t="s">
        <v>20</v>
      </c>
      <c r="L13" s="25" t="str">
        <f ca="1">IF(VLOOKUP($B13,[1]面试人员名单!$E$2:$T$18,15,0)=0,"",VLOOKUP($B13,[1]面试人员名单!$E$2:$T$18,16,0))</f>
        <v/>
      </c>
    </row>
    <row r="14" s="3" customFormat="1" ht="24" customHeight="1" spans="1:12">
      <c r="A14" s="13">
        <v>12</v>
      </c>
      <c r="B14" s="14" t="s">
        <v>27</v>
      </c>
      <c r="C14" s="15" t="str">
        <f>VLOOKUP($B14,[1]面试人员名单!$E$2:$P$18,5,0)</f>
        <v>绥阳县融媒体中心</v>
      </c>
      <c r="D14" s="15" t="str">
        <f>VLOOKUP($B14,[1]面试人员名单!$E$2:$P$18,6,0)</f>
        <v>播音员 </v>
      </c>
      <c r="E14" s="27" t="str">
        <f>VLOOKUP($B14,[1]面试人员名单!$E$2:$P$18,7,0)</f>
        <v>01</v>
      </c>
      <c r="F14" s="17">
        <v>88</v>
      </c>
      <c r="G14" s="17">
        <f>IF(F14="缺考","缺考",IF(F14="弃考","弃考",ROUND(F14*0.6,2)))</f>
        <v>52.8</v>
      </c>
      <c r="H14" s="18">
        <v>59</v>
      </c>
      <c r="I14" s="17">
        <f>ROUND(H14*0.4,2)</f>
        <v>23.6</v>
      </c>
      <c r="J14" s="17">
        <f>ROUND(SUM(G14,I14),2)</f>
        <v>76.4</v>
      </c>
      <c r="K14" s="24" t="s">
        <v>14</v>
      </c>
      <c r="L14" s="25" t="str">
        <f ca="1">IF(VLOOKUP($B14,[1]面试人员名单!$E$2:$T$18,15,0)=0,"",VLOOKUP($B14,[1]面试人员名单!$E$2:$T$18,16,0))</f>
        <v/>
      </c>
    </row>
    <row r="15" s="3" customFormat="1" ht="24" customHeight="1" spans="1:12">
      <c r="A15" s="13">
        <v>13</v>
      </c>
      <c r="B15" s="14" t="s">
        <v>28</v>
      </c>
      <c r="C15" s="15" t="str">
        <f>VLOOKUP($B15,[1]面试人员名单!$E$2:$P$18,5,0)</f>
        <v>绥阳县融媒体中心</v>
      </c>
      <c r="D15" s="15" t="str">
        <f>VLOOKUP($B15,[1]面试人员名单!$E$2:$P$18,6,0)</f>
        <v>播音员 </v>
      </c>
      <c r="E15" s="27" t="str">
        <f>VLOOKUP($B15,[1]面试人员名单!$E$2:$P$18,7,0)</f>
        <v>01</v>
      </c>
      <c r="F15" s="17">
        <v>83.56</v>
      </c>
      <c r="G15" s="17">
        <f>IF(F15="缺考","缺考",IF(F15="弃考","弃考",ROUND(F15*0.6,2)))</f>
        <v>50.14</v>
      </c>
      <c r="H15" s="18">
        <v>59.5</v>
      </c>
      <c r="I15" s="17">
        <f>ROUND(H15*0.4,2)</f>
        <v>23.8</v>
      </c>
      <c r="J15" s="17">
        <f>ROUND(SUM(G15,I15),2)</f>
        <v>73.94</v>
      </c>
      <c r="K15" s="24" t="s">
        <v>14</v>
      </c>
      <c r="L15" s="25" t="str">
        <f ca="1">IF(VLOOKUP($B15,[1]面试人员名单!$E$2:$T$18,15,0)=0,"",VLOOKUP($B15,[1]面试人员名单!$E$2:$T$18,16,0))</f>
        <v/>
      </c>
    </row>
    <row r="16" s="3" customFormat="1" ht="24" customHeight="1" spans="1:12">
      <c r="A16" s="13">
        <v>14</v>
      </c>
      <c r="B16" s="14" t="s">
        <v>29</v>
      </c>
      <c r="C16" s="15" t="str">
        <f>VLOOKUP($B16,[1]面试人员名单!$E$2:$P$18,5,0)</f>
        <v>绥阳县融媒体中心</v>
      </c>
      <c r="D16" s="15" t="str">
        <f>VLOOKUP($B16,[1]面试人员名单!$E$2:$P$18,6,0)</f>
        <v>播音员 </v>
      </c>
      <c r="E16" s="27" t="str">
        <f>VLOOKUP($B16,[1]面试人员名单!$E$2:$P$18,7,0)</f>
        <v>01</v>
      </c>
      <c r="F16" s="17">
        <v>78</v>
      </c>
      <c r="G16" s="17">
        <f>IF(F16="缺考","缺考",IF(F16="弃考","弃考",ROUND(F16*0.6,2)))</f>
        <v>46.8</v>
      </c>
      <c r="H16" s="18"/>
      <c r="I16" s="17">
        <f>ROUND(H16*0.4,2)</f>
        <v>0</v>
      </c>
      <c r="J16" s="17">
        <f>ROUND(SUM(G16,I16),2)</f>
        <v>46.8</v>
      </c>
      <c r="K16" s="24" t="s">
        <v>14</v>
      </c>
      <c r="L16" s="25" t="str">
        <f ca="1">IF(VLOOKUP($B16,[1]面试人员名单!$E$2:$T$18,15,0)=0,"",VLOOKUP($B16,[1]面试人员名单!$E$2:$T$18,16,0))</f>
        <v/>
      </c>
    </row>
    <row r="17" s="3" customFormat="1" ht="24" customHeight="1" spans="1:12">
      <c r="A17" s="13">
        <v>15</v>
      </c>
      <c r="B17" s="14" t="s">
        <v>30</v>
      </c>
      <c r="C17" s="15" t="str">
        <f>VLOOKUP($B17,[1]面试人员名单!$E$2:$P$18,5,0)</f>
        <v>绥阳县融媒体中心</v>
      </c>
      <c r="D17" s="15" t="str">
        <f>VLOOKUP($B17,[1]面试人员名单!$E$2:$P$18,6,0)</f>
        <v>播音员 </v>
      </c>
      <c r="E17" s="27" t="str">
        <f>VLOOKUP($B17,[1]面试人员名单!$E$2:$P$18,7,0)</f>
        <v>01</v>
      </c>
      <c r="F17" s="19" t="s">
        <v>17</v>
      </c>
      <c r="G17" s="17" t="str">
        <f>IF(F17="缺考","缺考",IF(F17="弃考","弃考",ROUND(F17*0.6,2)))</f>
        <v>缺考</v>
      </c>
      <c r="H17" s="22"/>
      <c r="I17" s="17">
        <f>ROUND(H17*0.4,2)</f>
        <v>0</v>
      </c>
      <c r="J17" s="17">
        <f>ROUND(SUM(G17,I17),2)</f>
        <v>0</v>
      </c>
      <c r="K17" s="24" t="s">
        <v>14</v>
      </c>
      <c r="L17" s="25" t="str">
        <f ca="1">IF(VLOOKUP($B17,[1]面试人员名单!$E$2:$T$18,15,0)=0,"",VLOOKUP($B17,[1]面试人员名单!$E$2:$T$18,16,0))</f>
        <v/>
      </c>
    </row>
    <row r="18" s="3" customFormat="1" ht="24" customHeight="1" spans="1:12">
      <c r="A18" s="13">
        <v>16</v>
      </c>
      <c r="B18" s="14" t="s">
        <v>31</v>
      </c>
      <c r="C18" s="15" t="str">
        <f>VLOOKUP($B18,[1]面试人员名单!$E$2:$P$18,5,0)</f>
        <v>绥阳县融媒体中心</v>
      </c>
      <c r="D18" s="15" t="str">
        <f>VLOOKUP($B18,[1]面试人员名单!$E$2:$P$18,6,0)</f>
        <v>播音员 </v>
      </c>
      <c r="E18" s="27" t="str">
        <f>VLOOKUP($B18,[1]面试人员名单!$E$2:$P$18,7,0)</f>
        <v>01</v>
      </c>
      <c r="F18" s="17">
        <v>88.6</v>
      </c>
      <c r="G18" s="17">
        <f>IF(F18="缺考","缺考",IF(F18="弃考","弃考",ROUND(F18*0.6,2)))</f>
        <v>53.16</v>
      </c>
      <c r="H18" s="18">
        <v>57</v>
      </c>
      <c r="I18" s="17">
        <f>ROUND(H18*0.4,2)</f>
        <v>22.8</v>
      </c>
      <c r="J18" s="17">
        <f>ROUND(SUM(G18,I18),2)</f>
        <v>75.96</v>
      </c>
      <c r="K18" s="24" t="s">
        <v>14</v>
      </c>
      <c r="L18" s="25" t="str">
        <f ca="1">IF(VLOOKUP($B18,[1]面试人员名单!$E$2:$T$18,15,0)=0,"",VLOOKUP($B18,[1]面试人员名单!$E$2:$T$18,16,0))</f>
        <v/>
      </c>
    </row>
  </sheetData>
  <sheetProtection formatColumns="0" formatRows="0" autoFilter="0"/>
  <autoFilter xmlns:etc="http://www.wps.cn/officeDocument/2017/etCustomData" ref="A2:L18" etc:filterBottomFollowUsedRange="0">
    <extLst/>
  </autoFilter>
  <mergeCells count="1">
    <mergeCell ref="A1:L1"/>
  </mergeCells>
  <conditionalFormatting sqref="F17">
    <cfRule type="expression" dxfId="0" priority="2">
      <formula>AND(COUNTIFS($H:$H,$H17,$L:$L,$L17)&gt;1,$L17&lt;&gt;"")</formula>
    </cfRule>
  </conditionalFormatting>
  <conditionalFormatting sqref="H18">
    <cfRule type="expression" dxfId="1" priority="1">
      <formula>COUNTIFS($K:$K,$K18,$O:$O,$O18)&gt;1</formula>
    </cfRule>
  </conditionalFormatting>
  <conditionalFormatting sqref="F12:F14">
    <cfRule type="expression" dxfId="0" priority="4">
      <formula>AND(COUNTIFS($H:$H,$H11,$L:$L,$L11)&gt;1,$L11&lt;&gt;"")</formula>
    </cfRule>
  </conditionalFormatting>
  <conditionalFormatting sqref="H3:H16">
    <cfRule type="expression" dxfId="1" priority="7">
      <formula>COUNTIFS($K:$K,$K3,$O:$O,$O3)&gt;1</formula>
    </cfRule>
  </conditionalFormatting>
  <conditionalFormatting sqref="J3:J18">
    <cfRule type="expression" dxfId="2" priority="5">
      <formula>COUNTIFS($K:$K,$K3,$Q:$Q,$Q3)&gt;1</formula>
    </cfRule>
  </conditionalFormatting>
  <conditionalFormatting sqref="F3:G10 F11 G11:G18">
    <cfRule type="expression" dxfId="0" priority="6">
      <formula>AND(COUNTIFS($H:$H,$H3,$L:$L,$L3)&gt;1,$L3&lt;&gt;"")</formula>
    </cfRule>
  </conditionalFormatting>
  <conditionalFormatting sqref="F15:F16 F18">
    <cfRule type="expression" dxfId="0" priority="3">
      <formula>AND(COUNTIFS($H:$H,$H15,$L:$L,$L15)&gt;1,$L15&lt;&gt;"")</formula>
    </cfRule>
  </conditionalFormatting>
  <pageMargins left="0.393055555555556" right="0.393055555555556" top="0.511805555555556" bottom="0.590277777777778" header="0.5" footer="0.156944444444444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综合成绩公示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不可qiu</cp:lastModifiedBy>
  <dcterms:created xsi:type="dcterms:W3CDTF">2025-08-25T08:13:38Z</dcterms:created>
  <dcterms:modified xsi:type="dcterms:W3CDTF">2025-08-25T08:14:15Z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1B76163B76B145788BA9B8C5B3B09708_11</vt:lpwstr>
  </property>
  <property fmtid="{D5CDD505-2E9C-101B-9397-08002B2CF9AE}" pid="3" name="KSOProductBuildVer">
    <vt:lpwstr>2052-12.1.0.22529</vt:lpwstr>
  </property>
</Properties>
</file>