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45" windowHeight="12525"/>
  </bookViews>
  <sheets>
    <sheet name="统分信息" sheetId="4" r:id="rId1"/>
    <sheet name="Sheet1" sheetId="5" r:id="rId2"/>
  </sheets>
  <definedNames>
    <definedName name="_xlnm._FilterDatabase" localSheetId="0" hidden="1">统分信息!$A$2:$BD$155</definedName>
    <definedName name="_xlnm.Print_Area" localSheetId="0">统分信息!$A$1:$O$155</definedName>
    <definedName name="_xlnm.Print_Titles" localSheetId="0">统分信息!$1:$2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<sst xmlns="http://schemas.openxmlformats.org/spreadsheetml/2006/main" count="1187" uniqueCount="519">
  <si>
    <t>附件：兴仁市2023年公开选聘城市社区工作者笔试、面试成绩和总成绩汇总表</t>
  </si>
  <si>
    <t>序号</t>
  </si>
  <si>
    <t>姓名</t>
  </si>
  <si>
    <t>性别</t>
  </si>
  <si>
    <t>准考证号</t>
  </si>
  <si>
    <t>报考部门</t>
  </si>
  <si>
    <t>报考职位</t>
  </si>
  <si>
    <t>笔试成绩</t>
  </si>
  <si>
    <r>
      <rPr>
        <b/>
        <sz val="10"/>
        <rFont val="宋体"/>
        <charset val="134"/>
      </rPr>
      <t>笔试成绩÷</t>
    </r>
    <r>
      <rPr>
        <b/>
        <sz val="10"/>
        <rFont val="Arial Unicode MS"/>
        <charset val="134"/>
      </rPr>
      <t>1.5</t>
    </r>
    <r>
      <rPr>
        <b/>
        <sz val="10"/>
        <rFont val="宋体"/>
        <charset val="134"/>
      </rPr>
      <t>×</t>
    </r>
    <r>
      <rPr>
        <b/>
        <sz val="10"/>
        <rFont val="Arial Unicode MS"/>
        <charset val="134"/>
      </rPr>
      <t>60%</t>
    </r>
  </si>
  <si>
    <t>面试考场</t>
  </si>
  <si>
    <t>面试抽签号</t>
  </si>
  <si>
    <t>面试成绩</t>
  </si>
  <si>
    <t>面试成绩×40%</t>
  </si>
  <si>
    <t>总成绩</t>
  </si>
  <si>
    <t>总成绩排名</t>
  </si>
  <si>
    <t>备注</t>
  </si>
  <si>
    <t>1</t>
  </si>
  <si>
    <t>褚代发</t>
  </si>
  <si>
    <t>男</t>
  </si>
  <si>
    <t>2023112510226</t>
  </si>
  <si>
    <t>兴仁市城北街道办事处</t>
  </si>
  <si>
    <t>社区专职网格员</t>
  </si>
  <si>
    <t>01</t>
  </si>
  <si>
    <t>2</t>
  </si>
  <si>
    <t>李登权</t>
  </si>
  <si>
    <t>2023112510208</t>
  </si>
  <si>
    <t>3</t>
  </si>
  <si>
    <t>黄龙</t>
  </si>
  <si>
    <t>2023112510104</t>
  </si>
  <si>
    <t>4</t>
  </si>
  <si>
    <t>丁调调</t>
  </si>
  <si>
    <t>女</t>
  </si>
  <si>
    <t>2023112510105</t>
  </si>
  <si>
    <t>5</t>
  </si>
  <si>
    <t>张正</t>
  </si>
  <si>
    <t>2023112510116</t>
  </si>
  <si>
    <t>6</t>
  </si>
  <si>
    <t>汪坤琼</t>
  </si>
  <si>
    <t>2023112510120</t>
  </si>
  <si>
    <t>7</t>
  </si>
  <si>
    <t>余勇志</t>
  </si>
  <si>
    <t>2023112510227</t>
  </si>
  <si>
    <t>8</t>
  </si>
  <si>
    <t>敖成建</t>
  </si>
  <si>
    <t>2023112510211</t>
  </si>
  <si>
    <t>9</t>
  </si>
  <si>
    <t>罗霞</t>
  </si>
  <si>
    <t>2023112510207</t>
  </si>
  <si>
    <t>10</t>
  </si>
  <si>
    <t>许会</t>
  </si>
  <si>
    <t>2023112510214</t>
  </si>
  <si>
    <t>11</t>
  </si>
  <si>
    <t>刘祖会</t>
  </si>
  <si>
    <t>2023112510109</t>
  </si>
  <si>
    <t>12</t>
  </si>
  <si>
    <t>邓召兰</t>
  </si>
  <si>
    <t>2023112510205</t>
  </si>
  <si>
    <t>13</t>
  </si>
  <si>
    <t>周铖程</t>
  </si>
  <si>
    <t>2023112510126</t>
  </si>
  <si>
    <t>14</t>
  </si>
  <si>
    <t>王振娟</t>
  </si>
  <si>
    <t>2023112510123</t>
  </si>
  <si>
    <t>15</t>
  </si>
  <si>
    <t>潘昌青</t>
  </si>
  <si>
    <t>2023112510220</t>
  </si>
  <si>
    <t>16</t>
  </si>
  <si>
    <t>贺清</t>
  </si>
  <si>
    <t>2023112510215</t>
  </si>
  <si>
    <t>放弃面试</t>
  </si>
  <si>
    <t>17</t>
  </si>
  <si>
    <t>邹益胜</t>
  </si>
  <si>
    <t>2023112510202</t>
  </si>
  <si>
    <t>面试缺考</t>
  </si>
  <si>
    <t>18</t>
  </si>
  <si>
    <t>袁丽云</t>
  </si>
  <si>
    <t>2023112510212</t>
  </si>
  <si>
    <t>19</t>
  </si>
  <si>
    <t>熊检</t>
  </si>
  <si>
    <t>2023112510102</t>
  </si>
  <si>
    <t>20</t>
  </si>
  <si>
    <t>何海燕</t>
  </si>
  <si>
    <t>2023112510113</t>
  </si>
  <si>
    <t>21</t>
  </si>
  <si>
    <t>梁正香</t>
  </si>
  <si>
    <t>2023112510219</t>
  </si>
  <si>
    <t>22</t>
  </si>
  <si>
    <t>张顶凤</t>
  </si>
  <si>
    <t>2023112510129</t>
  </si>
  <si>
    <t>23</t>
  </si>
  <si>
    <t>刘婵</t>
  </si>
  <si>
    <t>2023112510115</t>
  </si>
  <si>
    <t>24</t>
  </si>
  <si>
    <t>胡娟</t>
  </si>
  <si>
    <t>2023112510320</t>
  </si>
  <si>
    <t>兴仁市城南街道办事处</t>
  </si>
  <si>
    <t>02</t>
  </si>
  <si>
    <t>25</t>
  </si>
  <si>
    <t>骆秀英</t>
  </si>
  <si>
    <t>2023112510412</t>
  </si>
  <si>
    <t>26</t>
  </si>
  <si>
    <t>徐荣军</t>
  </si>
  <si>
    <t>2023112510302</t>
  </si>
  <si>
    <t>27</t>
  </si>
  <si>
    <t>邓嘉露蓉</t>
  </si>
  <si>
    <t>2023112510309</t>
  </si>
  <si>
    <t>28</t>
  </si>
  <si>
    <t>毛耀星</t>
  </si>
  <si>
    <t>2023112510405</t>
  </si>
  <si>
    <t>29</t>
  </si>
  <si>
    <t>李秭睿</t>
  </si>
  <si>
    <t>2023112510329</t>
  </si>
  <si>
    <t>30</t>
  </si>
  <si>
    <t>范馨予</t>
  </si>
  <si>
    <t>2023112510308</t>
  </si>
  <si>
    <t>31</t>
  </si>
  <si>
    <t>敖福</t>
  </si>
  <si>
    <t>2023112510410</t>
  </si>
  <si>
    <t>32</t>
  </si>
  <si>
    <t>李春琼</t>
  </si>
  <si>
    <t>2023112510318</t>
  </si>
  <si>
    <t>33</t>
  </si>
  <si>
    <t>袁贵</t>
  </si>
  <si>
    <t>2023112510303</t>
  </si>
  <si>
    <t>34</t>
  </si>
  <si>
    <t>张富英</t>
  </si>
  <si>
    <t>2023112510325</t>
  </si>
  <si>
    <t>35</t>
  </si>
  <si>
    <t>李廷春</t>
  </si>
  <si>
    <t>2023112510326</t>
  </si>
  <si>
    <t>36</t>
  </si>
  <si>
    <t>黄丽</t>
  </si>
  <si>
    <t>2023112510306</t>
  </si>
  <si>
    <t>37</t>
  </si>
  <si>
    <t>杨忠彪</t>
  </si>
  <si>
    <t>2023112510408</t>
  </si>
  <si>
    <t>38</t>
  </si>
  <si>
    <t>何梅</t>
  </si>
  <si>
    <t>2023112510310</t>
  </si>
  <si>
    <t>39</t>
  </si>
  <si>
    <t>钱尤艳</t>
  </si>
  <si>
    <t>2023112510313</t>
  </si>
  <si>
    <t>40</t>
  </si>
  <si>
    <t>任华剑</t>
  </si>
  <si>
    <t>2023112510312</t>
  </si>
  <si>
    <t>41</t>
  </si>
  <si>
    <t>梁汝焠</t>
  </si>
  <si>
    <t>2023112510324</t>
  </si>
  <si>
    <t>42</t>
  </si>
  <si>
    <t>王立琛</t>
  </si>
  <si>
    <t>2023112510305</t>
  </si>
  <si>
    <t>43</t>
  </si>
  <si>
    <t>王伦巧</t>
  </si>
  <si>
    <t>2023112510406</t>
  </si>
  <si>
    <t>44</t>
  </si>
  <si>
    <t>杨清昭</t>
  </si>
  <si>
    <t>2023112510321</t>
  </si>
  <si>
    <t>45</t>
  </si>
  <si>
    <t>张贞娇</t>
  </si>
  <si>
    <t>2023112510401</t>
  </si>
  <si>
    <t>46</t>
  </si>
  <si>
    <t>韩林秀</t>
  </si>
  <si>
    <t>2023112510607</t>
  </si>
  <si>
    <t>兴仁市东湖街道办事处</t>
  </si>
  <si>
    <t>03</t>
  </si>
  <si>
    <t>47</t>
  </si>
  <si>
    <t>潘忠建</t>
  </si>
  <si>
    <t>2023112510725</t>
  </si>
  <si>
    <t>48</t>
  </si>
  <si>
    <t>岑礼淑</t>
  </si>
  <si>
    <t>2023112510418</t>
  </si>
  <si>
    <t>49</t>
  </si>
  <si>
    <t>王涛</t>
  </si>
  <si>
    <t>2023112510525</t>
  </si>
  <si>
    <t>50</t>
  </si>
  <si>
    <t>杨宇</t>
  </si>
  <si>
    <t>2023112510721</t>
  </si>
  <si>
    <t>51</t>
  </si>
  <si>
    <t>秦书森</t>
  </si>
  <si>
    <t>2023112510626</t>
  </si>
  <si>
    <t>52</t>
  </si>
  <si>
    <t>谭婷</t>
  </si>
  <si>
    <t>2023112510702</t>
  </si>
  <si>
    <t>53</t>
  </si>
  <si>
    <t>舒念念</t>
  </si>
  <si>
    <t>2023112510617</t>
  </si>
  <si>
    <t>54</t>
  </si>
  <si>
    <t>毛莲</t>
  </si>
  <si>
    <t>2023112510524</t>
  </si>
  <si>
    <t>55</t>
  </si>
  <si>
    <t>吴金红</t>
  </si>
  <si>
    <t>2023112510703</t>
  </si>
  <si>
    <t>56</t>
  </si>
  <si>
    <t>刘波</t>
  </si>
  <si>
    <t>2023112510612</t>
  </si>
  <si>
    <t>57</t>
  </si>
  <si>
    <t>周仕彪</t>
  </si>
  <si>
    <t>2023112510613</t>
  </si>
  <si>
    <t>58</t>
  </si>
  <si>
    <t>杨启东</t>
  </si>
  <si>
    <t>2023112510616</t>
  </si>
  <si>
    <t>59</t>
  </si>
  <si>
    <t>王思廉</t>
  </si>
  <si>
    <t>2023112510710</t>
  </si>
  <si>
    <t>60</t>
  </si>
  <si>
    <t>谭欢欢</t>
  </si>
  <si>
    <t>2023112510511</t>
  </si>
  <si>
    <t>61</t>
  </si>
  <si>
    <t>黄婷</t>
  </si>
  <si>
    <t>2023112510729</t>
  </si>
  <si>
    <t>62</t>
  </si>
  <si>
    <t>彭家乐</t>
  </si>
  <si>
    <t>2023112510510</t>
  </si>
  <si>
    <t>63</t>
  </si>
  <si>
    <t>杨贞宁</t>
  </si>
  <si>
    <t>2023112510526</t>
  </si>
  <si>
    <t>64</t>
  </si>
  <si>
    <t>聂维跃</t>
  </si>
  <si>
    <t>2023112510527</t>
  </si>
  <si>
    <t>65</t>
  </si>
  <si>
    <t>徐艳</t>
  </si>
  <si>
    <t>2023112510714</t>
  </si>
  <si>
    <t>66</t>
  </si>
  <si>
    <t>陈龙艳</t>
  </si>
  <si>
    <t>2023112510530</t>
  </si>
  <si>
    <t>67</t>
  </si>
  <si>
    <t>尚倩</t>
  </si>
  <si>
    <t>2023112510605</t>
  </si>
  <si>
    <t>68</t>
  </si>
  <si>
    <t>曾庆丽</t>
  </si>
  <si>
    <t>2023112510424</t>
  </si>
  <si>
    <t>69</t>
  </si>
  <si>
    <t>罗志林</t>
  </si>
  <si>
    <t>2023112510522</t>
  </si>
  <si>
    <t>70</t>
  </si>
  <si>
    <t>欧阳萍</t>
  </si>
  <si>
    <t>2023112510716</t>
  </si>
  <si>
    <t>71</t>
  </si>
  <si>
    <t>杜宇宇</t>
  </si>
  <si>
    <t>2023112510529</t>
  </si>
  <si>
    <t>72</t>
  </si>
  <si>
    <t>孙大会</t>
  </si>
  <si>
    <t>2023112510723</t>
  </si>
  <si>
    <t>73</t>
  </si>
  <si>
    <t>罗西祥</t>
  </si>
  <si>
    <t>2023112510823</t>
  </si>
  <si>
    <t>兴仁市陆官街道办事处</t>
  </si>
  <si>
    <t>04</t>
  </si>
  <si>
    <t>74</t>
  </si>
  <si>
    <t>游洪兵</t>
  </si>
  <si>
    <t>2023112510905</t>
  </si>
  <si>
    <t>75</t>
  </si>
  <si>
    <t>韦荣钦</t>
  </si>
  <si>
    <t>2023112510810</t>
  </si>
  <si>
    <t>76</t>
  </si>
  <si>
    <t>王本凤</t>
  </si>
  <si>
    <t>2023112510923</t>
  </si>
  <si>
    <t>77</t>
  </si>
  <si>
    <t>周伟</t>
  </si>
  <si>
    <t>2023112510814</t>
  </si>
  <si>
    <t>78</t>
  </si>
  <si>
    <t>梁帆</t>
  </si>
  <si>
    <t>2023112510819</t>
  </si>
  <si>
    <t>79</t>
  </si>
  <si>
    <t>李瑞</t>
  </si>
  <si>
    <t>2023112510908</t>
  </si>
  <si>
    <t>80</t>
  </si>
  <si>
    <t>何珺</t>
  </si>
  <si>
    <t>2023112511025</t>
  </si>
  <si>
    <t>81</t>
  </si>
  <si>
    <t>林心怡</t>
  </si>
  <si>
    <t>2023112510924</t>
  </si>
  <si>
    <t>82</t>
  </si>
  <si>
    <t>钱涛</t>
  </si>
  <si>
    <t>2023112510904</t>
  </si>
  <si>
    <t>83</t>
  </si>
  <si>
    <t>王明圣</t>
  </si>
  <si>
    <t>2023112510805</t>
  </si>
  <si>
    <t>84</t>
  </si>
  <si>
    <t>陈文娟</t>
  </si>
  <si>
    <t>2023112511026</t>
  </si>
  <si>
    <t>85</t>
  </si>
  <si>
    <t>周大发</t>
  </si>
  <si>
    <t>2023112510808</t>
  </si>
  <si>
    <t>86</t>
  </si>
  <si>
    <t>夏春</t>
  </si>
  <si>
    <t>2023112510825</t>
  </si>
  <si>
    <t>87</t>
  </si>
  <si>
    <t>伍微美</t>
  </si>
  <si>
    <t>2023112510828</t>
  </si>
  <si>
    <t>88</t>
  </si>
  <si>
    <t>万梅</t>
  </si>
  <si>
    <t>2023112510822</t>
  </si>
  <si>
    <t>89</t>
  </si>
  <si>
    <t>赵兴金</t>
  </si>
  <si>
    <t>2023112510802</t>
  </si>
  <si>
    <t>90</t>
  </si>
  <si>
    <t>赵国猛</t>
  </si>
  <si>
    <t>2023112511024</t>
  </si>
  <si>
    <t>91</t>
  </si>
  <si>
    <t>蔡红</t>
  </si>
  <si>
    <t>2023112510818</t>
  </si>
  <si>
    <t>92</t>
  </si>
  <si>
    <t>朱秀</t>
  </si>
  <si>
    <t>2023112511015</t>
  </si>
  <si>
    <t>93</t>
  </si>
  <si>
    <t>陈应敏</t>
  </si>
  <si>
    <t>2023112510919</t>
  </si>
  <si>
    <t>94</t>
  </si>
  <si>
    <t>薛建鑫</t>
  </si>
  <si>
    <t>2023112510927</t>
  </si>
  <si>
    <t>95</t>
  </si>
  <si>
    <t>杨敏</t>
  </si>
  <si>
    <t>2023112510803</t>
  </si>
  <si>
    <t>96</t>
  </si>
  <si>
    <t>敖剑</t>
  </si>
  <si>
    <t>2023112511018</t>
  </si>
  <si>
    <t>97</t>
  </si>
  <si>
    <t>骆葵</t>
  </si>
  <si>
    <t>2023112510921</t>
  </si>
  <si>
    <t>98</t>
  </si>
  <si>
    <t>林以凤</t>
  </si>
  <si>
    <t>2023112511101</t>
  </si>
  <si>
    <t>99</t>
  </si>
  <si>
    <t>彭娇</t>
  </si>
  <si>
    <t>2023112510912</t>
  </si>
  <si>
    <t>100</t>
  </si>
  <si>
    <t>罗光秀</t>
  </si>
  <si>
    <t>2023112510826</t>
  </si>
  <si>
    <t>101</t>
  </si>
  <si>
    <t>陈兰</t>
  </si>
  <si>
    <t>2023112510929</t>
  </si>
  <si>
    <t>102</t>
  </si>
  <si>
    <t>张选琴</t>
  </si>
  <si>
    <t>2023112510902</t>
  </si>
  <si>
    <t>103</t>
  </si>
  <si>
    <t>陈波</t>
  </si>
  <si>
    <t>2023112511030</t>
  </si>
  <si>
    <t>104</t>
  </si>
  <si>
    <t>叶敏</t>
  </si>
  <si>
    <t>2023112510813</t>
  </si>
  <si>
    <t>105</t>
  </si>
  <si>
    <t>冯勇</t>
  </si>
  <si>
    <t>2023112511009</t>
  </si>
  <si>
    <t>106</t>
  </si>
  <si>
    <t>尤锴</t>
  </si>
  <si>
    <t>2023112510916</t>
  </si>
  <si>
    <t>107</t>
  </si>
  <si>
    <t>田梅</t>
  </si>
  <si>
    <t>2023112511230</t>
  </si>
  <si>
    <t>兴仁市薏品田园街道办事处</t>
  </si>
  <si>
    <t>05</t>
  </si>
  <si>
    <t>108</t>
  </si>
  <si>
    <t>叶侣侣</t>
  </si>
  <si>
    <t>2023112511214</t>
  </si>
  <si>
    <t>109</t>
  </si>
  <si>
    <t>李艳</t>
  </si>
  <si>
    <t>2023112511210</t>
  </si>
  <si>
    <t>110</t>
  </si>
  <si>
    <t>顾伟</t>
  </si>
  <si>
    <t>2023112511204</t>
  </si>
  <si>
    <t>111</t>
  </si>
  <si>
    <t>周敏</t>
  </si>
  <si>
    <t>2023112511228</t>
  </si>
  <si>
    <t>112</t>
  </si>
  <si>
    <t>何云云</t>
  </si>
  <si>
    <t>2023112511313</t>
  </si>
  <si>
    <t>113</t>
  </si>
  <si>
    <t>尹忠碧</t>
  </si>
  <si>
    <t>2023112511124</t>
  </si>
  <si>
    <t>114</t>
  </si>
  <si>
    <t>韦永兰</t>
  </si>
  <si>
    <t>2023112511311</t>
  </si>
  <si>
    <t>115</t>
  </si>
  <si>
    <t>耿应飞</t>
  </si>
  <si>
    <t>2023112511123</t>
  </si>
  <si>
    <t>116</t>
  </si>
  <si>
    <t>尹继仪</t>
  </si>
  <si>
    <t>2023112511314</t>
  </si>
  <si>
    <t>117</t>
  </si>
  <si>
    <t>陶佳丽</t>
  </si>
  <si>
    <t>2023112511213</t>
  </si>
  <si>
    <t>118</t>
  </si>
  <si>
    <t>周星弛</t>
  </si>
  <si>
    <t>2023112511128</t>
  </si>
  <si>
    <t>119</t>
  </si>
  <si>
    <t>张洪菊</t>
  </si>
  <si>
    <t>2023112511208</t>
  </si>
  <si>
    <t>120</t>
  </si>
  <si>
    <t>岑枝灿</t>
  </si>
  <si>
    <t>2023112511226</t>
  </si>
  <si>
    <t>121</t>
  </si>
  <si>
    <t>徐飘</t>
  </si>
  <si>
    <t>2023112511224</t>
  </si>
  <si>
    <t>122</t>
  </si>
  <si>
    <t>邹久怡</t>
  </si>
  <si>
    <t>2023112511117</t>
  </si>
  <si>
    <t>123</t>
  </si>
  <si>
    <t>彭泽焱</t>
  </si>
  <si>
    <t>2023112511303</t>
  </si>
  <si>
    <t>124</t>
  </si>
  <si>
    <t>叶鸿福</t>
  </si>
  <si>
    <t>2023112511119</t>
  </si>
  <si>
    <t>125</t>
  </si>
  <si>
    <t>丁艳</t>
  </si>
  <si>
    <t>2023112511229</t>
  </si>
  <si>
    <t>126</t>
  </si>
  <si>
    <t>杜滟</t>
  </si>
  <si>
    <t>2023112511109</t>
  </si>
  <si>
    <t>127</t>
  </si>
  <si>
    <t>马云</t>
  </si>
  <si>
    <t>2023112511121</t>
  </si>
  <si>
    <t>128</t>
  </si>
  <si>
    <t>宋丽佳</t>
  </si>
  <si>
    <t>2023112511110</t>
  </si>
  <si>
    <t>129</t>
  </si>
  <si>
    <t>成荣清</t>
  </si>
  <si>
    <t>2023112511309</t>
  </si>
  <si>
    <t>130</t>
  </si>
  <si>
    <t>龙正发</t>
  </si>
  <si>
    <t>2023112511205</t>
  </si>
  <si>
    <t>131</t>
  </si>
  <si>
    <t>杨继艳</t>
  </si>
  <si>
    <t>2023112511115</t>
  </si>
  <si>
    <t>132</t>
  </si>
  <si>
    <t>陆明宇</t>
  </si>
  <si>
    <t>2023112511305</t>
  </si>
  <si>
    <t>133</t>
  </si>
  <si>
    <t>马娜</t>
  </si>
  <si>
    <t>2023112511221</t>
  </si>
  <si>
    <t>134</t>
  </si>
  <si>
    <t>杨提</t>
  </si>
  <si>
    <t>2023112511113</t>
  </si>
  <si>
    <t>135</t>
  </si>
  <si>
    <t>杨顺涛</t>
  </si>
  <si>
    <t>2023112511516</t>
  </si>
  <si>
    <t>兴仁市真武山街道办事处</t>
  </si>
  <si>
    <t>06</t>
  </si>
  <si>
    <t>136</t>
  </si>
  <si>
    <t>叶明义</t>
  </si>
  <si>
    <t>2023112511409</t>
  </si>
  <si>
    <t>137</t>
  </si>
  <si>
    <t>顾梅</t>
  </si>
  <si>
    <t>2023112511404</t>
  </si>
  <si>
    <t>138</t>
  </si>
  <si>
    <t>林丽</t>
  </si>
  <si>
    <t>2023112511407</t>
  </si>
  <si>
    <t>139</t>
  </si>
  <si>
    <t>薛贵灿</t>
  </si>
  <si>
    <t>2023112511415</t>
  </si>
  <si>
    <t>140</t>
  </si>
  <si>
    <t>谢润</t>
  </si>
  <si>
    <t>2023112511401</t>
  </si>
  <si>
    <t>141</t>
  </si>
  <si>
    <t>岑枝兴</t>
  </si>
  <si>
    <t>2023112511418</t>
  </si>
  <si>
    <t>142</t>
  </si>
  <si>
    <t>徐文艳</t>
  </si>
  <si>
    <t>2023112511329</t>
  </si>
  <si>
    <t>143</t>
  </si>
  <si>
    <t>王礼云</t>
  </si>
  <si>
    <t>2023112511513</t>
  </si>
  <si>
    <t>144</t>
  </si>
  <si>
    <t>姚令</t>
  </si>
  <si>
    <t>2023112511316</t>
  </si>
  <si>
    <t>145</t>
  </si>
  <si>
    <t>王青秀</t>
  </si>
  <si>
    <t>2023112511322</t>
  </si>
  <si>
    <t>146</t>
  </si>
  <si>
    <t>张相鑫</t>
  </si>
  <si>
    <t>2023112511414</t>
  </si>
  <si>
    <t>147</t>
  </si>
  <si>
    <t>王思敏</t>
  </si>
  <si>
    <t>2023112511324</t>
  </si>
  <si>
    <t>148</t>
  </si>
  <si>
    <t>刘飞宇</t>
  </si>
  <si>
    <t>2023112511504</t>
  </si>
  <si>
    <t>149</t>
  </si>
  <si>
    <t>陈合爱</t>
  </si>
  <si>
    <t>2023112511325</t>
  </si>
  <si>
    <t>150</t>
  </si>
  <si>
    <t>杨德红</t>
  </si>
  <si>
    <t>2023112511410</t>
  </si>
  <si>
    <t>151</t>
  </si>
  <si>
    <t>王欢欢</t>
  </si>
  <si>
    <t>2023112511323</t>
  </si>
  <si>
    <t>152</t>
  </si>
  <si>
    <t>谢鹏</t>
  </si>
  <si>
    <t>2023112511510</t>
  </si>
  <si>
    <t>153</t>
  </si>
  <si>
    <t>李兵兵</t>
  </si>
  <si>
    <t>2023112511412</t>
  </si>
  <si>
    <t>选聘单位名称</t>
  </si>
  <si>
    <t>岗位名称</t>
  </si>
  <si>
    <t>职位</t>
  </si>
  <si>
    <t>招聘人数</t>
  </si>
  <si>
    <t>学历要求</t>
  </si>
  <si>
    <t>年龄要求</t>
  </si>
  <si>
    <t>岗位类型</t>
  </si>
  <si>
    <t>专业要求</t>
  </si>
  <si>
    <t>户籍要求</t>
  </si>
  <si>
    <t>其他条件</t>
  </si>
  <si>
    <t>单位联系人</t>
  </si>
  <si>
    <t>联系电话</t>
  </si>
  <si>
    <t>面试人数</t>
  </si>
  <si>
    <t>面试方式</t>
  </si>
  <si>
    <t>大专及以上</t>
  </si>
  <si>
    <t>18周岁以上，40周岁以下</t>
  </si>
  <si>
    <t>五岗</t>
  </si>
  <si>
    <t>不限</t>
  </si>
  <si>
    <t>黔西南州户籍</t>
  </si>
  <si>
    <t>具有全日制本科及以上学历人员或退役军人，西部计划志愿者，“三支一扶”人员，在社区从事党建、治理、服务工作1年（截止2023年11月7日）以上且仍在岗的非全日制社区工作人员；2018年11月7日以来获得县级以上党委政府或省级以上党委政府工作部门表彰的人员，年龄可放宽至45岁（1977年11月7日及以后出生），学历可放宽至高中（中职）。</t>
  </si>
  <si>
    <t>孙庆敏</t>
  </si>
  <si>
    <t>艾诗清</t>
  </si>
  <si>
    <t>18岁以上，40岁以下</t>
  </si>
  <si>
    <t>李昱均</t>
  </si>
  <si>
    <t>严涛</t>
  </si>
  <si>
    <t>肖翔睿</t>
  </si>
  <si>
    <t>周姗姗</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</si>
</sst>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Red]0.00"/>
  </numFmts>
  <fonts count="34">
    <font>
      <sz val="11"/>
      <color rgb="FF000000"/>
      <name val="Calibri"/>
      <charset val="134"/>
    </font>
    <font>
      <b/>
      <sz val="14"/>
      <name val="宋体"/>
      <charset val="134"/>
      <scheme val="minor"/>
    </font>
    <font>
      <sz val="10"/>
      <name val="宋体"/>
      <charset val="134"/>
    </font>
    <font>
      <b/>
      <sz val="12"/>
      <name val="宋体"/>
      <charset val="134"/>
    </font>
    <font>
      <b/>
      <sz val="11"/>
      <name val="Calibri"/>
      <charset val="134"/>
    </font>
    <font>
      <sz val="11"/>
      <name val="Calibri"/>
      <charset val="134"/>
    </font>
    <font>
      <b/>
      <sz val="18"/>
      <name val="宋体"/>
      <charset val="134"/>
    </font>
    <font>
      <b/>
      <sz val="18"/>
      <name val="Calibri"/>
      <charset val="134"/>
    </font>
    <font>
      <b/>
      <sz val="11"/>
      <name val="宋体"/>
      <charset val="134"/>
    </font>
    <font>
      <b/>
      <sz val="10"/>
      <name val="宋体"/>
      <charset val="134"/>
    </font>
    <font>
      <sz val="11"/>
      <name val="宋体"/>
      <charset val="134"/>
    </font>
    <font>
      <sz val="11"/>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10"/>
      <name val="Arial Unicode MS"/>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2" borderId="4"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0" fillId="0" borderId="0" applyNumberFormat="0" applyFill="0" applyBorder="0" applyAlignment="0" applyProtection="0">
      <alignment vertical="center"/>
    </xf>
    <xf numFmtId="0" fontId="21" fillId="3" borderId="7" applyNumberFormat="0" applyAlignment="0" applyProtection="0">
      <alignment vertical="center"/>
    </xf>
    <xf numFmtId="0" fontId="22" fillId="4" borderId="8" applyNumberFormat="0" applyAlignment="0" applyProtection="0">
      <alignment vertical="center"/>
    </xf>
    <xf numFmtId="0" fontId="23" fillId="4" borderId="7" applyNumberFormat="0" applyAlignment="0" applyProtection="0">
      <alignment vertical="center"/>
    </xf>
    <xf numFmtId="0" fontId="24" fillId="5" borderId="9" applyNumberFormat="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alignment vertical="center"/>
    </xf>
    <xf numFmtId="0" fontId="12" fillId="0" borderId="0">
      <alignment vertical="center"/>
    </xf>
    <xf numFmtId="0" fontId="32" fillId="0" borderId="0">
      <alignment vertical="center"/>
    </xf>
    <xf numFmtId="0" fontId="32" fillId="0" borderId="0">
      <alignment vertical="center"/>
    </xf>
    <xf numFmtId="0" fontId="12" fillId="0" borderId="0">
      <alignment vertical="center"/>
    </xf>
    <xf numFmtId="0" fontId="32" fillId="0" borderId="0">
      <alignment vertical="center"/>
    </xf>
  </cellStyleXfs>
  <cellXfs count="39">
    <xf numFmtId="0" fontId="0" fillId="0" borderId="0" xfId="0"/>
    <xf numFmtId="0" fontId="0" fillId="0" borderId="0" xfId="0" applyNumberFormat="1"/>
    <xf numFmtId="49" fontId="0" fillId="0" borderId="0" xfId="0" applyNumberFormat="1"/>
    <xf numFmtId="0" fontId="1" fillId="0" borderId="1" xfId="51" applyFont="1" applyBorder="1" applyAlignment="1">
      <alignment horizontal="center" vertical="center" wrapText="1"/>
    </xf>
    <xf numFmtId="49" fontId="1" fillId="0" borderId="1" xfId="51" applyNumberFormat="1" applyFont="1" applyBorder="1" applyAlignment="1">
      <alignment horizontal="center" vertical="center" wrapText="1"/>
    </xf>
    <xf numFmtId="0" fontId="1" fillId="0" borderId="1" xfId="51" applyNumberFormat="1" applyFont="1" applyBorder="1" applyAlignment="1">
      <alignment horizontal="center" vertical="center" wrapText="1"/>
    </xf>
    <xf numFmtId="0" fontId="2" fillId="0" borderId="2" xfId="51" applyFont="1" applyBorder="1" applyAlignment="1">
      <alignment horizontal="center" vertical="center"/>
    </xf>
    <xf numFmtId="49" fontId="2" fillId="0" borderId="2" xfId="51" applyNumberFormat="1" applyFont="1" applyBorder="1" applyAlignment="1">
      <alignment horizontal="center" vertical="center" wrapText="1"/>
    </xf>
    <xf numFmtId="0" fontId="2" fillId="0" borderId="2" xfId="51" applyNumberFormat="1" applyFont="1" applyBorder="1" applyAlignment="1">
      <alignment horizontal="center" vertical="center" wrapText="1"/>
    </xf>
    <xf numFmtId="0" fontId="2" fillId="0" borderId="2" xfId="51" applyFont="1" applyBorder="1" applyAlignment="1">
      <alignment horizontal="center" vertical="center" wrapText="1"/>
    </xf>
    <xf numFmtId="0" fontId="2" fillId="0" borderId="1" xfId="51" applyFont="1" applyBorder="1" applyAlignment="1">
      <alignment horizontal="center" vertical="center" wrapText="1"/>
    </xf>
    <xf numFmtId="0" fontId="3" fillId="0" borderId="2" xfId="51" applyFont="1" applyBorder="1" applyAlignment="1">
      <alignment horizontal="center" vertical="center"/>
    </xf>
    <xf numFmtId="49" fontId="3" fillId="0" borderId="2" xfId="51" applyNumberFormat="1" applyFont="1" applyBorder="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176" fontId="5" fillId="0" borderId="0" xfId="0" applyNumberFormat="1" applyFont="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49" fontId="8" fillId="0" borderId="2" xfId="0" applyNumberFormat="1" applyFont="1" applyBorder="1" applyAlignment="1">
      <alignment horizontal="center" vertical="center" wrapText="1"/>
    </xf>
    <xf numFmtId="0" fontId="8" fillId="0" borderId="2" xfId="0" applyNumberFormat="1" applyFont="1" applyFill="1" applyBorder="1" applyAlignment="1">
      <alignment horizontal="center" vertical="center"/>
    </xf>
    <xf numFmtId="0" fontId="8" fillId="0" borderId="2" xfId="0" applyNumberFormat="1" applyFont="1" applyFill="1" applyBorder="1" applyAlignment="1">
      <alignment horizontal="center" vertical="center" wrapText="1"/>
    </xf>
    <xf numFmtId="176" fontId="9" fillId="0" borderId="2" xfId="50" applyNumberFormat="1" applyFont="1" applyFill="1" applyBorder="1" applyAlignment="1">
      <alignment horizontal="center" vertical="center" wrapText="1"/>
    </xf>
    <xf numFmtId="49" fontId="10" fillId="0" borderId="2" xfId="0" applyNumberFormat="1" applyFont="1" applyBorder="1" applyAlignment="1">
      <alignment horizontal="center" vertical="center"/>
    </xf>
    <xf numFmtId="0" fontId="10" fillId="0" borderId="2" xfId="0" applyNumberFormat="1" applyFont="1" applyFill="1" applyBorder="1" applyAlignment="1">
      <alignment horizontal="center" vertical="center"/>
    </xf>
    <xf numFmtId="176" fontId="10" fillId="0" borderId="2" xfId="50" applyNumberFormat="1" applyFont="1" applyFill="1" applyBorder="1" applyAlignment="1">
      <alignment horizontal="center" vertical="center" wrapText="1"/>
    </xf>
    <xf numFmtId="49" fontId="10" fillId="0" borderId="2" xfId="0" applyNumberFormat="1" applyFont="1" applyBorder="1" applyAlignment="1">
      <alignment horizontal="center" vertical="center" wrapText="1"/>
    </xf>
    <xf numFmtId="0" fontId="10" fillId="0" borderId="2" xfId="0" applyNumberFormat="1" applyFont="1" applyFill="1" applyBorder="1" applyAlignment="1">
      <alignment horizontal="center" vertical="center" wrapText="1"/>
    </xf>
    <xf numFmtId="49" fontId="8" fillId="0" borderId="2" xfId="50" applyNumberFormat="1" applyFont="1" applyFill="1" applyBorder="1" applyAlignment="1">
      <alignment horizontal="center" vertical="center" wrapText="1"/>
    </xf>
    <xf numFmtId="0" fontId="8" fillId="0" borderId="2" xfId="0" applyFont="1" applyBorder="1" applyAlignment="1">
      <alignment horizontal="center" vertical="center" wrapText="1"/>
    </xf>
    <xf numFmtId="176" fontId="8" fillId="0" borderId="2" xfId="0" applyNumberFormat="1" applyFont="1" applyBorder="1" applyAlignment="1">
      <alignment horizontal="center" vertical="center" wrapText="1"/>
    </xf>
    <xf numFmtId="49" fontId="11" fillId="0" borderId="2" xfId="50" applyNumberFormat="1" applyFont="1" applyBorder="1" applyAlignment="1">
      <alignment horizontal="center" vertical="center" wrapText="1"/>
    </xf>
    <xf numFmtId="0" fontId="4" fillId="0" borderId="3" xfId="0" applyFont="1" applyBorder="1" applyAlignment="1">
      <alignment horizontal="center" vertical="center" wrapText="1"/>
    </xf>
    <xf numFmtId="176" fontId="4" fillId="0" borderId="3" xfId="0" applyNumberFormat="1" applyFont="1" applyBorder="1" applyAlignment="1">
      <alignment horizontal="center" vertical="center" wrapText="1"/>
    </xf>
    <xf numFmtId="0" fontId="5" fillId="0" borderId="2" xfId="0" applyFont="1" applyBorder="1" applyAlignment="1">
      <alignment horizontal="center" vertical="center"/>
    </xf>
    <xf numFmtId="0" fontId="4" fillId="0" borderId="2"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8" fillId="0" borderId="2" xfId="0" applyFont="1" applyBorder="1" applyAlignment="1">
      <alignment horizontal="center" vertical="center"/>
    </xf>
    <xf numFmtId="0" fontId="5" fillId="0" borderId="2" xfId="0" applyFont="1" applyBorder="1" applyAlignment="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3" xfId="49"/>
    <cellStyle name="常规 2" xfId="50"/>
    <cellStyle name="常规 3" xfId="51"/>
    <cellStyle name="常规 35" xfId="52"/>
    <cellStyle name="常规 36" xfId="53"/>
    <cellStyle name="常规 9" xfId="54"/>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55"/>
  <sheetViews>
    <sheetView tabSelected="1" workbookViewId="0">
      <selection activeCell="A3" sqref="A3:A155"/>
    </sheetView>
  </sheetViews>
  <sheetFormatPr defaultColWidth="9" defaultRowHeight="39.75" customHeight="1"/>
  <cols>
    <col min="1" max="1" width="6.71428571428571" style="15" customWidth="1"/>
    <col min="2" max="2" width="9.71428571428571" style="15" customWidth="1"/>
    <col min="3" max="3" width="5.42857142857143" style="15" customWidth="1"/>
    <col min="4" max="4" width="22.1428571428571" style="15" customWidth="1"/>
    <col min="5" max="5" width="25.1428571428571" style="15" customWidth="1"/>
    <col min="6" max="6" width="17.5714285714286" style="15" customWidth="1"/>
    <col min="7" max="7" width="10.7142857142857" style="15" customWidth="1"/>
    <col min="8" max="8" width="14.8571428571429" style="16" customWidth="1"/>
    <col min="9" max="9" width="11.8571428571429" style="15" customWidth="1"/>
    <col min="10" max="10" width="13.5714285714286" style="15" customWidth="1"/>
    <col min="11" max="11" width="12.5714285714286" style="16" customWidth="1"/>
    <col min="12" max="12" width="11.7142857142857" style="16" customWidth="1"/>
    <col min="13" max="13" width="12.5714285714286" style="16" customWidth="1"/>
    <col min="14" max="14" width="7.85714285714286" style="15" customWidth="1"/>
    <col min="15" max="15" width="14.8571428571429" style="15" customWidth="1"/>
    <col min="16" max="16338" width="9.14285714285714" style="15"/>
    <col min="16339" max="16384" width="9" style="15"/>
  </cols>
  <sheetData>
    <row r="1" customHeight="1" spans="1:15">
      <c r="A1" s="17" t="s">
        <v>0</v>
      </c>
      <c r="B1" s="18"/>
      <c r="C1" s="18"/>
      <c r="D1" s="18"/>
      <c r="E1" s="18"/>
      <c r="F1" s="18"/>
      <c r="G1" s="18"/>
      <c r="H1" s="18"/>
      <c r="I1" s="18"/>
      <c r="J1" s="18"/>
      <c r="K1" s="18"/>
      <c r="L1" s="18"/>
      <c r="M1" s="18"/>
      <c r="N1" s="18"/>
      <c r="O1" s="18"/>
    </row>
    <row r="2" s="13" customFormat="1" customHeight="1" spans="1:15">
      <c r="A2" s="19" t="s">
        <v>1</v>
      </c>
      <c r="B2" s="19" t="s">
        <v>2</v>
      </c>
      <c r="C2" s="19" t="s">
        <v>3</v>
      </c>
      <c r="D2" s="20" t="s">
        <v>4</v>
      </c>
      <c r="E2" s="19" t="s">
        <v>5</v>
      </c>
      <c r="F2" s="19" t="s">
        <v>6</v>
      </c>
      <c r="G2" s="21" t="s">
        <v>7</v>
      </c>
      <c r="H2" s="22" t="s">
        <v>8</v>
      </c>
      <c r="I2" s="28" t="s">
        <v>9</v>
      </c>
      <c r="J2" s="29" t="s">
        <v>10</v>
      </c>
      <c r="K2" s="30" t="s">
        <v>11</v>
      </c>
      <c r="L2" s="30" t="s">
        <v>12</v>
      </c>
      <c r="M2" s="30" t="s">
        <v>13</v>
      </c>
      <c r="N2" s="29" t="s">
        <v>14</v>
      </c>
      <c r="O2" s="29" t="s">
        <v>15</v>
      </c>
    </row>
    <row r="3" s="14" customFormat="1" customHeight="1" spans="1:15">
      <c r="A3" s="23" t="s">
        <v>16</v>
      </c>
      <c r="B3" s="23" t="s">
        <v>17</v>
      </c>
      <c r="C3" s="23" t="s">
        <v>18</v>
      </c>
      <c r="D3" s="24" t="s">
        <v>19</v>
      </c>
      <c r="E3" s="23" t="s">
        <v>20</v>
      </c>
      <c r="F3" s="23" t="s">
        <v>21</v>
      </c>
      <c r="G3" s="24">
        <v>98.36</v>
      </c>
      <c r="H3" s="25">
        <f t="shared" ref="H3:H66" si="0">G3/1.5*0.6</f>
        <v>39.344</v>
      </c>
      <c r="I3" s="31" t="s">
        <v>22</v>
      </c>
      <c r="J3" s="32">
        <v>11</v>
      </c>
      <c r="K3" s="33">
        <v>84</v>
      </c>
      <c r="L3" s="33">
        <f t="shared" ref="L3:L66" si="1">K3*0.4</f>
        <v>33.6</v>
      </c>
      <c r="M3" s="30">
        <f t="shared" ref="M3:M18" si="2">H3+L3</f>
        <v>72.944</v>
      </c>
      <c r="N3" s="34">
        <f t="array" ref="N3">SUMPRODUCT(--($E$3:$E$155=E3),--($M$3:$M$155&gt;M3))+1</f>
        <v>1</v>
      </c>
      <c r="O3" s="34"/>
    </row>
    <row r="4" s="14" customFormat="1" customHeight="1" spans="1:15">
      <c r="A4" s="23" t="s">
        <v>23</v>
      </c>
      <c r="B4" s="23" t="s">
        <v>24</v>
      </c>
      <c r="C4" s="23" t="s">
        <v>18</v>
      </c>
      <c r="D4" s="24" t="s">
        <v>25</v>
      </c>
      <c r="E4" s="23" t="s">
        <v>20</v>
      </c>
      <c r="F4" s="23" t="s">
        <v>21</v>
      </c>
      <c r="G4" s="24">
        <v>108.22</v>
      </c>
      <c r="H4" s="25">
        <f t="shared" si="0"/>
        <v>43.288</v>
      </c>
      <c r="I4" s="31" t="s">
        <v>22</v>
      </c>
      <c r="J4" s="35">
        <v>1</v>
      </c>
      <c r="K4" s="36">
        <v>74</v>
      </c>
      <c r="L4" s="33">
        <f t="shared" si="1"/>
        <v>29.6</v>
      </c>
      <c r="M4" s="30">
        <f t="shared" si="2"/>
        <v>72.888</v>
      </c>
      <c r="N4" s="34">
        <f t="array" ref="N4">SUMPRODUCT(--($E$3:$E$155=E4),--($M$3:$M$155&gt;M4))+1</f>
        <v>2</v>
      </c>
      <c r="O4" s="34"/>
    </row>
    <row r="5" s="14" customFormat="1" customHeight="1" spans="1:15">
      <c r="A5" s="23" t="s">
        <v>26</v>
      </c>
      <c r="B5" s="23" t="s">
        <v>27</v>
      </c>
      <c r="C5" s="23" t="s">
        <v>18</v>
      </c>
      <c r="D5" s="24" t="s">
        <v>28</v>
      </c>
      <c r="E5" s="23" t="s">
        <v>20</v>
      </c>
      <c r="F5" s="23" t="s">
        <v>21</v>
      </c>
      <c r="G5" s="24">
        <v>97.63</v>
      </c>
      <c r="H5" s="25">
        <f t="shared" si="0"/>
        <v>39.052</v>
      </c>
      <c r="I5" s="31" t="s">
        <v>22</v>
      </c>
      <c r="J5" s="35">
        <v>9</v>
      </c>
      <c r="K5" s="36">
        <v>77.6</v>
      </c>
      <c r="L5" s="33">
        <f t="shared" si="1"/>
        <v>31.04</v>
      </c>
      <c r="M5" s="30">
        <f t="shared" si="2"/>
        <v>70.092</v>
      </c>
      <c r="N5" s="34">
        <f t="array" ref="N5">SUMPRODUCT(--($E$3:$E$155=E5),--($M$3:$M$155&gt;M5))+1</f>
        <v>3</v>
      </c>
      <c r="O5" s="34"/>
    </row>
    <row r="6" s="14" customFormat="1" customHeight="1" spans="1:15">
      <c r="A6" s="23" t="s">
        <v>29</v>
      </c>
      <c r="B6" s="23" t="s">
        <v>30</v>
      </c>
      <c r="C6" s="23" t="s">
        <v>31</v>
      </c>
      <c r="D6" s="24" t="s">
        <v>32</v>
      </c>
      <c r="E6" s="23" t="s">
        <v>20</v>
      </c>
      <c r="F6" s="23" t="s">
        <v>21</v>
      </c>
      <c r="G6" s="24">
        <v>98.92</v>
      </c>
      <c r="H6" s="25">
        <f t="shared" si="0"/>
        <v>39.568</v>
      </c>
      <c r="I6" s="31" t="s">
        <v>22</v>
      </c>
      <c r="J6" s="35">
        <v>14</v>
      </c>
      <c r="K6" s="36">
        <v>75.3</v>
      </c>
      <c r="L6" s="33">
        <f t="shared" si="1"/>
        <v>30.12</v>
      </c>
      <c r="M6" s="30">
        <f t="shared" si="2"/>
        <v>69.688</v>
      </c>
      <c r="N6" s="34">
        <f t="array" ref="N6">SUMPRODUCT(--($E$3:$E$155=E6),--($M$3:$M$155&gt;M6))+1</f>
        <v>4</v>
      </c>
      <c r="O6" s="34"/>
    </row>
    <row r="7" s="14" customFormat="1" customHeight="1" spans="1:15">
      <c r="A7" s="23" t="s">
        <v>33</v>
      </c>
      <c r="B7" s="23" t="s">
        <v>34</v>
      </c>
      <c r="C7" s="23" t="s">
        <v>18</v>
      </c>
      <c r="D7" s="24" t="s">
        <v>35</v>
      </c>
      <c r="E7" s="23" t="s">
        <v>20</v>
      </c>
      <c r="F7" s="23" t="s">
        <v>21</v>
      </c>
      <c r="G7" s="24">
        <v>95.34</v>
      </c>
      <c r="H7" s="25">
        <f t="shared" si="0"/>
        <v>38.136</v>
      </c>
      <c r="I7" s="31" t="s">
        <v>22</v>
      </c>
      <c r="J7" s="35">
        <v>8</v>
      </c>
      <c r="K7" s="36">
        <v>76.5</v>
      </c>
      <c r="L7" s="33">
        <f t="shared" si="1"/>
        <v>30.6</v>
      </c>
      <c r="M7" s="30">
        <f t="shared" si="2"/>
        <v>68.736</v>
      </c>
      <c r="N7" s="34">
        <f t="array" ref="N7">SUMPRODUCT(--($E$3:$E$155=E7),--($M$3:$M$155&gt;M7))+1</f>
        <v>5</v>
      </c>
      <c r="O7" s="34"/>
    </row>
    <row r="8" s="14" customFormat="1" customHeight="1" spans="1:15">
      <c r="A8" s="23" t="s">
        <v>36</v>
      </c>
      <c r="B8" s="23" t="s">
        <v>37</v>
      </c>
      <c r="C8" s="23" t="s">
        <v>31</v>
      </c>
      <c r="D8" s="24" t="s">
        <v>38</v>
      </c>
      <c r="E8" s="23" t="s">
        <v>20</v>
      </c>
      <c r="F8" s="23" t="s">
        <v>21</v>
      </c>
      <c r="G8" s="24">
        <v>97.98</v>
      </c>
      <c r="H8" s="25">
        <f t="shared" si="0"/>
        <v>39.192</v>
      </c>
      <c r="I8" s="31" t="s">
        <v>22</v>
      </c>
      <c r="J8" s="35">
        <v>15</v>
      </c>
      <c r="K8" s="36">
        <v>72.7</v>
      </c>
      <c r="L8" s="33">
        <f t="shared" si="1"/>
        <v>29.08</v>
      </c>
      <c r="M8" s="30">
        <f t="shared" si="2"/>
        <v>68.272</v>
      </c>
      <c r="N8" s="34">
        <f t="array" ref="N8">SUMPRODUCT(--($E$3:$E$155=E8),--($M$3:$M$155&gt;M8))+1</f>
        <v>6</v>
      </c>
      <c r="O8" s="34"/>
    </row>
    <row r="9" s="14" customFormat="1" customHeight="1" spans="1:15">
      <c r="A9" s="23" t="s">
        <v>39</v>
      </c>
      <c r="B9" s="23" t="s">
        <v>40</v>
      </c>
      <c r="C9" s="23" t="s">
        <v>18</v>
      </c>
      <c r="D9" s="24" t="s">
        <v>41</v>
      </c>
      <c r="E9" s="23" t="s">
        <v>20</v>
      </c>
      <c r="F9" s="23" t="s">
        <v>21</v>
      </c>
      <c r="G9" s="24">
        <v>84.85</v>
      </c>
      <c r="H9" s="25">
        <f t="shared" si="0"/>
        <v>33.94</v>
      </c>
      <c r="I9" s="31" t="s">
        <v>22</v>
      </c>
      <c r="J9" s="35">
        <v>6</v>
      </c>
      <c r="K9" s="36">
        <v>76.4</v>
      </c>
      <c r="L9" s="33">
        <f t="shared" si="1"/>
        <v>30.56</v>
      </c>
      <c r="M9" s="30">
        <f t="shared" si="2"/>
        <v>64.5</v>
      </c>
      <c r="N9" s="34">
        <f t="array" ref="N9">SUMPRODUCT(--($E$3:$E$155=E9),--($M$3:$M$155&gt;M9))+1</f>
        <v>7</v>
      </c>
      <c r="O9" s="34"/>
    </row>
    <row r="10" s="14" customFormat="1" customHeight="1" spans="1:15">
      <c r="A10" s="23" t="s">
        <v>42</v>
      </c>
      <c r="B10" s="23" t="s">
        <v>43</v>
      </c>
      <c r="C10" s="23" t="s">
        <v>18</v>
      </c>
      <c r="D10" s="24" t="s">
        <v>44</v>
      </c>
      <c r="E10" s="23" t="s">
        <v>20</v>
      </c>
      <c r="F10" s="23" t="s">
        <v>21</v>
      </c>
      <c r="G10" s="24">
        <v>88.47</v>
      </c>
      <c r="H10" s="25">
        <f t="shared" si="0"/>
        <v>35.388</v>
      </c>
      <c r="I10" s="31" t="s">
        <v>22</v>
      </c>
      <c r="J10" s="35">
        <v>2</v>
      </c>
      <c r="K10" s="36">
        <v>71.4</v>
      </c>
      <c r="L10" s="33">
        <f t="shared" si="1"/>
        <v>28.56</v>
      </c>
      <c r="M10" s="30">
        <f t="shared" si="2"/>
        <v>63.948</v>
      </c>
      <c r="N10" s="34">
        <f t="array" ref="N10">SUMPRODUCT(--($E$3:$E$155=E10),--($M$3:$M$155&gt;M10))+1</f>
        <v>8</v>
      </c>
      <c r="O10" s="34"/>
    </row>
    <row r="11" s="14" customFormat="1" customHeight="1" spans="1:15">
      <c r="A11" s="23" t="s">
        <v>45</v>
      </c>
      <c r="B11" s="23" t="s">
        <v>46</v>
      </c>
      <c r="C11" s="23" t="s">
        <v>31</v>
      </c>
      <c r="D11" s="24" t="s">
        <v>47</v>
      </c>
      <c r="E11" s="23" t="s">
        <v>20</v>
      </c>
      <c r="F11" s="23" t="s">
        <v>21</v>
      </c>
      <c r="G11" s="24">
        <v>81.86</v>
      </c>
      <c r="H11" s="25">
        <f t="shared" si="0"/>
        <v>32.744</v>
      </c>
      <c r="I11" s="31" t="s">
        <v>22</v>
      </c>
      <c r="J11" s="35">
        <v>13</v>
      </c>
      <c r="K11" s="36">
        <v>77.2</v>
      </c>
      <c r="L11" s="33">
        <f t="shared" si="1"/>
        <v>30.88</v>
      </c>
      <c r="M11" s="30">
        <f t="shared" si="2"/>
        <v>63.624</v>
      </c>
      <c r="N11" s="34">
        <f t="array" ref="N11">SUMPRODUCT(--($E$3:$E$155=E11),--($M$3:$M$155&gt;M11))+1</f>
        <v>9</v>
      </c>
      <c r="O11" s="34"/>
    </row>
    <row r="12" s="14" customFormat="1" customHeight="1" spans="1:15">
      <c r="A12" s="23" t="s">
        <v>48</v>
      </c>
      <c r="B12" s="23" t="s">
        <v>49</v>
      </c>
      <c r="C12" s="23" t="s">
        <v>31</v>
      </c>
      <c r="D12" s="24" t="s">
        <v>50</v>
      </c>
      <c r="E12" s="23" t="s">
        <v>20</v>
      </c>
      <c r="F12" s="23" t="s">
        <v>21</v>
      </c>
      <c r="G12" s="24">
        <v>91.09</v>
      </c>
      <c r="H12" s="25">
        <f t="shared" si="0"/>
        <v>36.436</v>
      </c>
      <c r="I12" s="31" t="s">
        <v>22</v>
      </c>
      <c r="J12" s="35">
        <v>16</v>
      </c>
      <c r="K12" s="36">
        <v>62.3</v>
      </c>
      <c r="L12" s="33">
        <f t="shared" si="1"/>
        <v>24.92</v>
      </c>
      <c r="M12" s="30">
        <f t="shared" si="2"/>
        <v>61.356</v>
      </c>
      <c r="N12" s="34">
        <f t="array" ref="N12">SUMPRODUCT(--($E$3:$E$155=E12),--($M$3:$M$155&gt;M12))+1</f>
        <v>10</v>
      </c>
      <c r="O12" s="34"/>
    </row>
    <row r="13" s="14" customFormat="1" customHeight="1" spans="1:15">
      <c r="A13" s="23" t="s">
        <v>51</v>
      </c>
      <c r="B13" s="23" t="s">
        <v>52</v>
      </c>
      <c r="C13" s="23" t="s">
        <v>31</v>
      </c>
      <c r="D13" s="24" t="s">
        <v>53</v>
      </c>
      <c r="E13" s="23" t="s">
        <v>20</v>
      </c>
      <c r="F13" s="23" t="s">
        <v>21</v>
      </c>
      <c r="G13" s="24">
        <v>81.62</v>
      </c>
      <c r="H13" s="25">
        <f t="shared" si="0"/>
        <v>32.648</v>
      </c>
      <c r="I13" s="31" t="s">
        <v>22</v>
      </c>
      <c r="J13" s="35">
        <v>3</v>
      </c>
      <c r="K13" s="36">
        <v>67.8</v>
      </c>
      <c r="L13" s="33">
        <f t="shared" si="1"/>
        <v>27.12</v>
      </c>
      <c r="M13" s="30">
        <f t="shared" si="2"/>
        <v>59.768</v>
      </c>
      <c r="N13" s="34">
        <f t="array" ref="N13">SUMPRODUCT(--($E$3:$E$155=E13),--($M$3:$M$155&gt;M13))+1</f>
        <v>11</v>
      </c>
      <c r="O13" s="34"/>
    </row>
    <row r="14" s="14" customFormat="1" customHeight="1" spans="1:15">
      <c r="A14" s="23" t="s">
        <v>54</v>
      </c>
      <c r="B14" s="23" t="s">
        <v>55</v>
      </c>
      <c r="C14" s="23" t="s">
        <v>31</v>
      </c>
      <c r="D14" s="24" t="s">
        <v>56</v>
      </c>
      <c r="E14" s="23" t="s">
        <v>20</v>
      </c>
      <c r="F14" s="23" t="s">
        <v>21</v>
      </c>
      <c r="G14" s="24">
        <v>83.04</v>
      </c>
      <c r="H14" s="25">
        <f t="shared" si="0"/>
        <v>33.216</v>
      </c>
      <c r="I14" s="31" t="s">
        <v>22</v>
      </c>
      <c r="J14" s="35">
        <v>10</v>
      </c>
      <c r="K14" s="36">
        <v>63.8</v>
      </c>
      <c r="L14" s="33">
        <f t="shared" si="1"/>
        <v>25.52</v>
      </c>
      <c r="M14" s="30">
        <f t="shared" si="2"/>
        <v>58.736</v>
      </c>
      <c r="N14" s="34">
        <f t="array" ref="N14">SUMPRODUCT(--($E$3:$E$155=E14),--($M$3:$M$155&gt;M14))+1</f>
        <v>12</v>
      </c>
      <c r="O14" s="34"/>
    </row>
    <row r="15" s="14" customFormat="1" customHeight="1" spans="1:15">
      <c r="A15" s="23" t="s">
        <v>57</v>
      </c>
      <c r="B15" s="23" t="s">
        <v>58</v>
      </c>
      <c r="C15" s="23" t="s">
        <v>18</v>
      </c>
      <c r="D15" s="24" t="s">
        <v>59</v>
      </c>
      <c r="E15" s="23" t="s">
        <v>20</v>
      </c>
      <c r="F15" s="23" t="s">
        <v>21</v>
      </c>
      <c r="G15" s="24">
        <v>83.77</v>
      </c>
      <c r="H15" s="25">
        <f t="shared" si="0"/>
        <v>33.508</v>
      </c>
      <c r="I15" s="31" t="s">
        <v>22</v>
      </c>
      <c r="J15" s="35">
        <v>4</v>
      </c>
      <c r="K15" s="36">
        <v>62</v>
      </c>
      <c r="L15" s="33">
        <f t="shared" si="1"/>
        <v>24.8</v>
      </c>
      <c r="M15" s="30">
        <f t="shared" si="2"/>
        <v>58.308</v>
      </c>
      <c r="N15" s="34">
        <f t="array" ref="N15">SUMPRODUCT(--($E$3:$E$155=E15),--($M$3:$M$155&gt;M15))+1</f>
        <v>13</v>
      </c>
      <c r="O15" s="34"/>
    </row>
    <row r="16" s="14" customFormat="1" customHeight="1" spans="1:15">
      <c r="A16" s="23" t="s">
        <v>60</v>
      </c>
      <c r="B16" s="23" t="s">
        <v>61</v>
      </c>
      <c r="C16" s="23" t="s">
        <v>31</v>
      </c>
      <c r="D16" s="24" t="s">
        <v>62</v>
      </c>
      <c r="E16" s="23" t="s">
        <v>20</v>
      </c>
      <c r="F16" s="23" t="s">
        <v>21</v>
      </c>
      <c r="G16" s="24">
        <v>81.93</v>
      </c>
      <c r="H16" s="25">
        <f t="shared" si="0"/>
        <v>32.772</v>
      </c>
      <c r="I16" s="31" t="s">
        <v>22</v>
      </c>
      <c r="J16" s="35">
        <v>5</v>
      </c>
      <c r="K16" s="36">
        <v>62.6</v>
      </c>
      <c r="L16" s="33">
        <f t="shared" si="1"/>
        <v>25.04</v>
      </c>
      <c r="M16" s="30">
        <f t="shared" si="2"/>
        <v>57.812</v>
      </c>
      <c r="N16" s="34">
        <f t="array" ref="N16">SUMPRODUCT(--($E$3:$E$155=E16),--($M$3:$M$155&gt;M16))+1</f>
        <v>14</v>
      </c>
      <c r="O16" s="34"/>
    </row>
    <row r="17" s="14" customFormat="1" customHeight="1" spans="1:15">
      <c r="A17" s="23" t="s">
        <v>63</v>
      </c>
      <c r="B17" s="23" t="s">
        <v>64</v>
      </c>
      <c r="C17" s="23" t="s">
        <v>31</v>
      </c>
      <c r="D17" s="24" t="s">
        <v>65</v>
      </c>
      <c r="E17" s="23" t="s">
        <v>20</v>
      </c>
      <c r="F17" s="23" t="s">
        <v>21</v>
      </c>
      <c r="G17" s="24">
        <v>82.43</v>
      </c>
      <c r="H17" s="25">
        <f t="shared" si="0"/>
        <v>32.972</v>
      </c>
      <c r="I17" s="31" t="s">
        <v>22</v>
      </c>
      <c r="J17" s="35">
        <v>7</v>
      </c>
      <c r="K17" s="36">
        <v>60.2</v>
      </c>
      <c r="L17" s="33">
        <f t="shared" si="1"/>
        <v>24.08</v>
      </c>
      <c r="M17" s="30">
        <f t="shared" si="2"/>
        <v>57.052</v>
      </c>
      <c r="N17" s="34">
        <f t="array" ref="N17">SUMPRODUCT(--($E$3:$E$155=E17),--($M$3:$M$155&gt;M17))+1</f>
        <v>15</v>
      </c>
      <c r="O17" s="34"/>
    </row>
    <row r="18" s="14" customFormat="1" customHeight="1" spans="1:15">
      <c r="A18" s="23" t="s">
        <v>66</v>
      </c>
      <c r="B18" s="23" t="s">
        <v>67</v>
      </c>
      <c r="C18" s="23" t="s">
        <v>31</v>
      </c>
      <c r="D18" s="24" t="s">
        <v>68</v>
      </c>
      <c r="E18" s="23" t="s">
        <v>20</v>
      </c>
      <c r="F18" s="23" t="s">
        <v>21</v>
      </c>
      <c r="G18" s="24">
        <v>99.18</v>
      </c>
      <c r="H18" s="25">
        <f t="shared" si="0"/>
        <v>39.672</v>
      </c>
      <c r="I18" s="31" t="s">
        <v>22</v>
      </c>
      <c r="J18" s="35">
        <v>12</v>
      </c>
      <c r="K18" s="30">
        <v>0</v>
      </c>
      <c r="L18" s="33">
        <f t="shared" si="1"/>
        <v>0</v>
      </c>
      <c r="M18" s="30">
        <f t="shared" si="2"/>
        <v>39.672</v>
      </c>
      <c r="N18" s="34">
        <f t="array" ref="N18">SUMPRODUCT(--($E$3:$E$155=E18),--($M$3:$M$155&gt;M18))+1</f>
        <v>16</v>
      </c>
      <c r="O18" s="37" t="s">
        <v>69</v>
      </c>
    </row>
    <row r="19" s="14" customFormat="1" customHeight="1" spans="1:15">
      <c r="A19" s="23" t="s">
        <v>70</v>
      </c>
      <c r="B19" s="23" t="s">
        <v>71</v>
      </c>
      <c r="C19" s="23" t="s">
        <v>18</v>
      </c>
      <c r="D19" s="24" t="s">
        <v>72</v>
      </c>
      <c r="E19" s="23" t="s">
        <v>20</v>
      </c>
      <c r="F19" s="23" t="s">
        <v>21</v>
      </c>
      <c r="G19" s="24">
        <v>98.76</v>
      </c>
      <c r="H19" s="25">
        <f t="shared" si="0"/>
        <v>39.504</v>
      </c>
      <c r="I19" s="31" t="s">
        <v>22</v>
      </c>
      <c r="J19" s="29" t="s">
        <v>73</v>
      </c>
      <c r="K19" s="36"/>
      <c r="L19" s="33">
        <f t="shared" si="1"/>
        <v>0</v>
      </c>
      <c r="M19" s="30">
        <f t="shared" ref="M4:M35" si="3">H19+L19</f>
        <v>39.504</v>
      </c>
      <c r="N19" s="34" cm="1">
        <f t="array" ref="N19">SUMPRODUCT(--($E$3:$E$155=E19),--($M$3:$M$155&gt;M19))+1</f>
        <v>17</v>
      </c>
      <c r="O19" s="34"/>
    </row>
    <row r="20" s="14" customFormat="1" customHeight="1" spans="1:15">
      <c r="A20" s="23" t="s">
        <v>74</v>
      </c>
      <c r="B20" s="23" t="s">
        <v>75</v>
      </c>
      <c r="C20" s="23" t="s">
        <v>31</v>
      </c>
      <c r="D20" s="24" t="s">
        <v>76</v>
      </c>
      <c r="E20" s="23" t="s">
        <v>20</v>
      </c>
      <c r="F20" s="23" t="s">
        <v>21</v>
      </c>
      <c r="G20" s="24">
        <v>94.18</v>
      </c>
      <c r="H20" s="25">
        <f t="shared" si="0"/>
        <v>37.672</v>
      </c>
      <c r="I20" s="31" t="s">
        <v>22</v>
      </c>
      <c r="J20" s="29" t="s">
        <v>73</v>
      </c>
      <c r="K20" s="36"/>
      <c r="L20" s="33">
        <f t="shared" si="1"/>
        <v>0</v>
      </c>
      <c r="M20" s="30">
        <f t="shared" si="3"/>
        <v>37.672</v>
      </c>
      <c r="N20" s="34" cm="1">
        <f t="array" ref="N20">SUMPRODUCT(--($E$3:$E$155=E20),--($M$3:$M$155&gt;M20))+1</f>
        <v>18</v>
      </c>
      <c r="O20" s="34"/>
    </row>
    <row r="21" s="14" customFormat="1" customHeight="1" spans="1:15">
      <c r="A21" s="23" t="s">
        <v>77</v>
      </c>
      <c r="B21" s="23" t="s">
        <v>78</v>
      </c>
      <c r="C21" s="23" t="s">
        <v>31</v>
      </c>
      <c r="D21" s="24" t="s">
        <v>79</v>
      </c>
      <c r="E21" s="23" t="s">
        <v>20</v>
      </c>
      <c r="F21" s="23" t="s">
        <v>21</v>
      </c>
      <c r="G21" s="24">
        <v>93.81</v>
      </c>
      <c r="H21" s="25">
        <f t="shared" si="0"/>
        <v>37.524</v>
      </c>
      <c r="I21" s="31" t="s">
        <v>22</v>
      </c>
      <c r="J21" s="29" t="s">
        <v>73</v>
      </c>
      <c r="K21" s="36"/>
      <c r="L21" s="33">
        <f t="shared" si="1"/>
        <v>0</v>
      </c>
      <c r="M21" s="30">
        <f t="shared" si="3"/>
        <v>37.524</v>
      </c>
      <c r="N21" s="34" cm="1">
        <f t="array" ref="N21">SUMPRODUCT(--($E$3:$E$155=E21),--($M$3:$M$155&gt;M21))+1</f>
        <v>19</v>
      </c>
      <c r="O21" s="34"/>
    </row>
    <row r="22" s="14" customFormat="1" customHeight="1" spans="1:15">
      <c r="A22" s="23" t="s">
        <v>80</v>
      </c>
      <c r="B22" s="23" t="s">
        <v>81</v>
      </c>
      <c r="C22" s="23" t="s">
        <v>31</v>
      </c>
      <c r="D22" s="24" t="s">
        <v>82</v>
      </c>
      <c r="E22" s="23" t="s">
        <v>20</v>
      </c>
      <c r="F22" s="23" t="s">
        <v>21</v>
      </c>
      <c r="G22" s="24">
        <v>82.64</v>
      </c>
      <c r="H22" s="25">
        <f t="shared" si="0"/>
        <v>33.056</v>
      </c>
      <c r="I22" s="31" t="s">
        <v>22</v>
      </c>
      <c r="J22" s="29" t="s">
        <v>73</v>
      </c>
      <c r="K22" s="36"/>
      <c r="L22" s="33">
        <f t="shared" si="1"/>
        <v>0</v>
      </c>
      <c r="M22" s="30">
        <f t="shared" si="3"/>
        <v>33.056</v>
      </c>
      <c r="N22" s="34" cm="1">
        <f t="array" ref="N22">SUMPRODUCT(--($E$3:$E$155=E22),--($M$3:$M$155&gt;M22))+1</f>
        <v>20</v>
      </c>
      <c r="O22" s="34"/>
    </row>
    <row r="23" s="14" customFormat="1" customHeight="1" spans="1:15">
      <c r="A23" s="23" t="s">
        <v>83</v>
      </c>
      <c r="B23" s="23" t="s">
        <v>84</v>
      </c>
      <c r="C23" s="23" t="s">
        <v>31</v>
      </c>
      <c r="D23" s="24" t="s">
        <v>85</v>
      </c>
      <c r="E23" s="23" t="s">
        <v>20</v>
      </c>
      <c r="F23" s="23" t="s">
        <v>21</v>
      </c>
      <c r="G23" s="24">
        <v>81.79</v>
      </c>
      <c r="H23" s="25">
        <f t="shared" si="0"/>
        <v>32.716</v>
      </c>
      <c r="I23" s="31" t="s">
        <v>22</v>
      </c>
      <c r="J23" s="29" t="s">
        <v>73</v>
      </c>
      <c r="K23" s="36"/>
      <c r="L23" s="33">
        <f t="shared" si="1"/>
        <v>0</v>
      </c>
      <c r="M23" s="30">
        <f t="shared" si="3"/>
        <v>32.716</v>
      </c>
      <c r="N23" s="34" cm="1">
        <f t="array" ref="N23">SUMPRODUCT(--($E$3:$E$155=E23),--($M$3:$M$155&gt;M23))+1</f>
        <v>21</v>
      </c>
      <c r="O23" s="34"/>
    </row>
    <row r="24" s="14" customFormat="1" customHeight="1" spans="1:15">
      <c r="A24" s="23" t="s">
        <v>86</v>
      </c>
      <c r="B24" s="23" t="s">
        <v>87</v>
      </c>
      <c r="C24" s="23" t="s">
        <v>31</v>
      </c>
      <c r="D24" s="24" t="s">
        <v>88</v>
      </c>
      <c r="E24" s="23" t="s">
        <v>20</v>
      </c>
      <c r="F24" s="23" t="s">
        <v>21</v>
      </c>
      <c r="G24" s="24">
        <v>81.62</v>
      </c>
      <c r="H24" s="25">
        <f t="shared" si="0"/>
        <v>32.648</v>
      </c>
      <c r="I24" s="31" t="s">
        <v>22</v>
      </c>
      <c r="J24" s="29" t="s">
        <v>73</v>
      </c>
      <c r="K24" s="36"/>
      <c r="L24" s="33">
        <f t="shared" si="1"/>
        <v>0</v>
      </c>
      <c r="M24" s="30">
        <f t="shared" si="3"/>
        <v>32.648</v>
      </c>
      <c r="N24" s="34" cm="1">
        <f t="array" ref="N24">SUMPRODUCT(--($E$3:$E$155=E24),--($M$3:$M$155&gt;M24))+1</f>
        <v>22</v>
      </c>
      <c r="O24" s="34"/>
    </row>
    <row r="25" s="14" customFormat="1" customHeight="1" spans="1:15">
      <c r="A25" s="23" t="s">
        <v>89</v>
      </c>
      <c r="B25" s="23" t="s">
        <v>90</v>
      </c>
      <c r="C25" s="23" t="s">
        <v>31</v>
      </c>
      <c r="D25" s="24" t="s">
        <v>91</v>
      </c>
      <c r="E25" s="23" t="s">
        <v>20</v>
      </c>
      <c r="F25" s="23" t="s">
        <v>21</v>
      </c>
      <c r="G25" s="24">
        <v>80.62</v>
      </c>
      <c r="H25" s="25">
        <f t="shared" si="0"/>
        <v>32.248</v>
      </c>
      <c r="I25" s="31" t="s">
        <v>22</v>
      </c>
      <c r="J25" s="29" t="s">
        <v>73</v>
      </c>
      <c r="K25" s="36"/>
      <c r="L25" s="33">
        <f t="shared" si="1"/>
        <v>0</v>
      </c>
      <c r="M25" s="30">
        <f t="shared" si="3"/>
        <v>32.248</v>
      </c>
      <c r="N25" s="34" cm="1">
        <f t="array" ref="N25">SUMPRODUCT(--($E$3:$E$155=E25),--($M$3:$M$155&gt;M25))+1</f>
        <v>23</v>
      </c>
      <c r="O25" s="34"/>
    </row>
    <row r="26" customHeight="1" spans="1:15">
      <c r="A26" s="23" t="s">
        <v>92</v>
      </c>
      <c r="B26" s="26" t="s">
        <v>93</v>
      </c>
      <c r="C26" s="26" t="s">
        <v>31</v>
      </c>
      <c r="D26" s="24" t="s">
        <v>94</v>
      </c>
      <c r="E26" s="26" t="s">
        <v>95</v>
      </c>
      <c r="F26" s="26" t="s">
        <v>21</v>
      </c>
      <c r="G26" s="27">
        <v>103.91</v>
      </c>
      <c r="H26" s="25">
        <f t="shared" si="0"/>
        <v>41.564</v>
      </c>
      <c r="I26" s="31" t="s">
        <v>96</v>
      </c>
      <c r="J26" s="35">
        <v>17</v>
      </c>
      <c r="K26" s="36">
        <v>67</v>
      </c>
      <c r="L26" s="33">
        <f t="shared" si="1"/>
        <v>26.8</v>
      </c>
      <c r="M26" s="30">
        <f t="shared" si="3"/>
        <v>68.364</v>
      </c>
      <c r="N26" s="34" cm="1">
        <f t="array" ref="N26">SUMPRODUCT(--($E$3:$E$155=E26),--($M$3:$M$155&gt;M26))+1</f>
        <v>1</v>
      </c>
      <c r="O26" s="38"/>
    </row>
    <row r="27" customHeight="1" spans="1:15">
      <c r="A27" s="23" t="s">
        <v>97</v>
      </c>
      <c r="B27" s="26" t="s">
        <v>98</v>
      </c>
      <c r="C27" s="26" t="s">
        <v>31</v>
      </c>
      <c r="D27" s="24" t="s">
        <v>99</v>
      </c>
      <c r="E27" s="26" t="s">
        <v>95</v>
      </c>
      <c r="F27" s="26" t="s">
        <v>21</v>
      </c>
      <c r="G27" s="27">
        <v>94.39</v>
      </c>
      <c r="H27" s="25">
        <f t="shared" si="0"/>
        <v>37.756</v>
      </c>
      <c r="I27" s="31" t="s">
        <v>96</v>
      </c>
      <c r="J27" s="35">
        <v>14</v>
      </c>
      <c r="K27" s="36">
        <v>75.2</v>
      </c>
      <c r="L27" s="33">
        <f t="shared" si="1"/>
        <v>30.08</v>
      </c>
      <c r="M27" s="30">
        <f t="shared" si="3"/>
        <v>67.836</v>
      </c>
      <c r="N27" s="34" cm="1">
        <f t="array" ref="N27">SUMPRODUCT(--($E$3:$E$155=E27),--($M$3:$M$155&gt;M27))+1</f>
        <v>2</v>
      </c>
      <c r="O27" s="38"/>
    </row>
    <row r="28" customHeight="1" spans="1:15">
      <c r="A28" s="23" t="s">
        <v>100</v>
      </c>
      <c r="B28" s="26" t="s">
        <v>101</v>
      </c>
      <c r="C28" s="26" t="s">
        <v>18</v>
      </c>
      <c r="D28" s="24" t="s">
        <v>102</v>
      </c>
      <c r="E28" s="26" t="s">
        <v>95</v>
      </c>
      <c r="F28" s="26" t="s">
        <v>21</v>
      </c>
      <c r="G28" s="27">
        <v>92.05</v>
      </c>
      <c r="H28" s="25">
        <f t="shared" si="0"/>
        <v>36.82</v>
      </c>
      <c r="I28" s="31" t="s">
        <v>96</v>
      </c>
      <c r="J28" s="35">
        <v>13</v>
      </c>
      <c r="K28" s="36">
        <v>71.8</v>
      </c>
      <c r="L28" s="33">
        <f t="shared" si="1"/>
        <v>28.72</v>
      </c>
      <c r="M28" s="30">
        <f t="shared" si="3"/>
        <v>65.54</v>
      </c>
      <c r="N28" s="34" cm="1">
        <f t="array" ref="N28">SUMPRODUCT(--($E$3:$E$155=E28),--($M$3:$M$155&gt;M28))+1</f>
        <v>3</v>
      </c>
      <c r="O28" s="38"/>
    </row>
    <row r="29" customHeight="1" spans="1:15">
      <c r="A29" s="23" t="s">
        <v>103</v>
      </c>
      <c r="B29" s="26" t="s">
        <v>104</v>
      </c>
      <c r="C29" s="26" t="s">
        <v>31</v>
      </c>
      <c r="D29" s="24" t="s">
        <v>105</v>
      </c>
      <c r="E29" s="26" t="s">
        <v>95</v>
      </c>
      <c r="F29" s="26" t="s">
        <v>21</v>
      </c>
      <c r="G29" s="27">
        <v>91.15</v>
      </c>
      <c r="H29" s="25">
        <f t="shared" si="0"/>
        <v>36.46</v>
      </c>
      <c r="I29" s="31" t="s">
        <v>96</v>
      </c>
      <c r="J29" s="35">
        <v>15</v>
      </c>
      <c r="K29" s="36">
        <v>72.2</v>
      </c>
      <c r="L29" s="33">
        <f t="shared" si="1"/>
        <v>28.88</v>
      </c>
      <c r="M29" s="30">
        <f t="shared" si="3"/>
        <v>65.34</v>
      </c>
      <c r="N29" s="34" cm="1">
        <f t="array" ref="N29">SUMPRODUCT(--($E$3:$E$155=E29),--($M$3:$M$155&gt;M29))+1</f>
        <v>4</v>
      </c>
      <c r="O29" s="38"/>
    </row>
    <row r="30" customHeight="1" spans="1:15">
      <c r="A30" s="23" t="s">
        <v>106</v>
      </c>
      <c r="B30" s="26" t="s">
        <v>107</v>
      </c>
      <c r="C30" s="26" t="s">
        <v>18</v>
      </c>
      <c r="D30" s="24" t="s">
        <v>108</v>
      </c>
      <c r="E30" s="26" t="s">
        <v>95</v>
      </c>
      <c r="F30" s="26" t="s">
        <v>21</v>
      </c>
      <c r="G30" s="27">
        <v>91.07</v>
      </c>
      <c r="H30" s="25">
        <f t="shared" si="0"/>
        <v>36.428</v>
      </c>
      <c r="I30" s="31" t="s">
        <v>96</v>
      </c>
      <c r="J30" s="35">
        <v>10</v>
      </c>
      <c r="K30" s="36">
        <v>66.2</v>
      </c>
      <c r="L30" s="33">
        <f t="shared" si="1"/>
        <v>26.48</v>
      </c>
      <c r="M30" s="30">
        <f t="shared" si="3"/>
        <v>62.908</v>
      </c>
      <c r="N30" s="34" cm="1">
        <f t="array" ref="N30">SUMPRODUCT(--($E$3:$E$155=E30),--($M$3:$M$155&gt;M30))+1</f>
        <v>5</v>
      </c>
      <c r="O30" s="38"/>
    </row>
    <row r="31" customHeight="1" spans="1:15">
      <c r="A31" s="23" t="s">
        <v>109</v>
      </c>
      <c r="B31" s="26" t="s">
        <v>110</v>
      </c>
      <c r="C31" s="26" t="s">
        <v>31</v>
      </c>
      <c r="D31" s="24" t="s">
        <v>111</v>
      </c>
      <c r="E31" s="26" t="s">
        <v>95</v>
      </c>
      <c r="F31" s="26" t="s">
        <v>21</v>
      </c>
      <c r="G31" s="27">
        <v>80.62</v>
      </c>
      <c r="H31" s="25">
        <f t="shared" si="0"/>
        <v>32.248</v>
      </c>
      <c r="I31" s="31" t="s">
        <v>96</v>
      </c>
      <c r="J31" s="35">
        <v>11</v>
      </c>
      <c r="K31" s="36">
        <v>74.2</v>
      </c>
      <c r="L31" s="33">
        <f t="shared" si="1"/>
        <v>29.68</v>
      </c>
      <c r="M31" s="30">
        <f t="shared" si="3"/>
        <v>61.928</v>
      </c>
      <c r="N31" s="34" cm="1">
        <f t="array" ref="N31">SUMPRODUCT(--($E$3:$E$155=E31),--($M$3:$M$155&gt;M31))+1</f>
        <v>6</v>
      </c>
      <c r="O31" s="38"/>
    </row>
    <row r="32" customHeight="1" spans="1:15">
      <c r="A32" s="23" t="s">
        <v>112</v>
      </c>
      <c r="B32" s="26" t="s">
        <v>113</v>
      </c>
      <c r="C32" s="26" t="s">
        <v>31</v>
      </c>
      <c r="D32" s="24" t="s">
        <v>114</v>
      </c>
      <c r="E32" s="26" t="s">
        <v>95</v>
      </c>
      <c r="F32" s="26" t="s">
        <v>21</v>
      </c>
      <c r="G32" s="27">
        <v>86.04</v>
      </c>
      <c r="H32" s="25">
        <f t="shared" si="0"/>
        <v>34.416</v>
      </c>
      <c r="I32" s="31" t="s">
        <v>96</v>
      </c>
      <c r="J32" s="35">
        <v>2</v>
      </c>
      <c r="K32" s="36">
        <v>67.8</v>
      </c>
      <c r="L32" s="33">
        <f t="shared" si="1"/>
        <v>27.12</v>
      </c>
      <c r="M32" s="30">
        <f t="shared" si="3"/>
        <v>61.536</v>
      </c>
      <c r="N32" s="34" cm="1">
        <f t="array" ref="N32">SUMPRODUCT(--($E$3:$E$155=E32),--($M$3:$M$155&gt;M32))+1</f>
        <v>7</v>
      </c>
      <c r="O32" s="38"/>
    </row>
    <row r="33" customHeight="1" spans="1:15">
      <c r="A33" s="23" t="s">
        <v>115</v>
      </c>
      <c r="B33" s="26" t="s">
        <v>116</v>
      </c>
      <c r="C33" s="26" t="s">
        <v>18</v>
      </c>
      <c r="D33" s="24" t="s">
        <v>117</v>
      </c>
      <c r="E33" s="26" t="s">
        <v>95</v>
      </c>
      <c r="F33" s="26" t="s">
        <v>21</v>
      </c>
      <c r="G33" s="27">
        <v>86.83</v>
      </c>
      <c r="H33" s="25">
        <f t="shared" si="0"/>
        <v>34.732</v>
      </c>
      <c r="I33" s="31" t="s">
        <v>96</v>
      </c>
      <c r="J33" s="35">
        <v>6</v>
      </c>
      <c r="K33" s="36">
        <v>66.2</v>
      </c>
      <c r="L33" s="33">
        <f t="shared" si="1"/>
        <v>26.48</v>
      </c>
      <c r="M33" s="30">
        <f t="shared" si="3"/>
        <v>61.212</v>
      </c>
      <c r="N33" s="34" cm="1">
        <f t="array" ref="N33">SUMPRODUCT(--($E$3:$E$155=E33),--($M$3:$M$155&gt;M33))+1</f>
        <v>8</v>
      </c>
      <c r="O33" s="38"/>
    </row>
    <row r="34" customHeight="1" spans="1:15">
      <c r="A34" s="23" t="s">
        <v>118</v>
      </c>
      <c r="B34" s="26" t="s">
        <v>119</v>
      </c>
      <c r="C34" s="26" t="s">
        <v>31</v>
      </c>
      <c r="D34" s="24" t="s">
        <v>120</v>
      </c>
      <c r="E34" s="26" t="s">
        <v>95</v>
      </c>
      <c r="F34" s="26" t="s">
        <v>21</v>
      </c>
      <c r="G34" s="27">
        <v>84.06</v>
      </c>
      <c r="H34" s="25">
        <f t="shared" si="0"/>
        <v>33.624</v>
      </c>
      <c r="I34" s="31" t="s">
        <v>96</v>
      </c>
      <c r="J34" s="35">
        <v>12</v>
      </c>
      <c r="K34" s="36">
        <v>68.6</v>
      </c>
      <c r="L34" s="33">
        <f t="shared" si="1"/>
        <v>27.44</v>
      </c>
      <c r="M34" s="30">
        <f t="shared" si="3"/>
        <v>61.064</v>
      </c>
      <c r="N34" s="34" cm="1">
        <f t="array" ref="N34">SUMPRODUCT(--($E$3:$E$155=E34),--($M$3:$M$155&gt;M34))+1</f>
        <v>9</v>
      </c>
      <c r="O34" s="38"/>
    </row>
    <row r="35" customHeight="1" spans="1:15">
      <c r="A35" s="23" t="s">
        <v>121</v>
      </c>
      <c r="B35" s="26" t="s">
        <v>122</v>
      </c>
      <c r="C35" s="26" t="s">
        <v>18</v>
      </c>
      <c r="D35" s="24" t="s">
        <v>123</v>
      </c>
      <c r="E35" s="26" t="s">
        <v>95</v>
      </c>
      <c r="F35" s="26" t="s">
        <v>21</v>
      </c>
      <c r="G35" s="27">
        <v>86.3</v>
      </c>
      <c r="H35" s="25">
        <f t="shared" si="0"/>
        <v>34.52</v>
      </c>
      <c r="I35" s="31" t="s">
        <v>96</v>
      </c>
      <c r="J35" s="35">
        <v>8</v>
      </c>
      <c r="K35" s="36">
        <v>64.6</v>
      </c>
      <c r="L35" s="33">
        <f t="shared" si="1"/>
        <v>25.84</v>
      </c>
      <c r="M35" s="30">
        <f t="shared" si="3"/>
        <v>60.36</v>
      </c>
      <c r="N35" s="34" cm="1">
        <f t="array" ref="N35">SUMPRODUCT(--($E$3:$E$155=E35),--($M$3:$M$155&gt;M35))+1</f>
        <v>10</v>
      </c>
      <c r="O35" s="38"/>
    </row>
    <row r="36" customHeight="1" spans="1:15">
      <c r="A36" s="23" t="s">
        <v>124</v>
      </c>
      <c r="B36" s="26" t="s">
        <v>125</v>
      </c>
      <c r="C36" s="26" t="s">
        <v>31</v>
      </c>
      <c r="D36" s="24" t="s">
        <v>126</v>
      </c>
      <c r="E36" s="26" t="s">
        <v>95</v>
      </c>
      <c r="F36" s="26" t="s">
        <v>21</v>
      </c>
      <c r="G36" s="27">
        <v>89.39</v>
      </c>
      <c r="H36" s="25">
        <f t="shared" si="0"/>
        <v>35.756</v>
      </c>
      <c r="I36" s="31" t="s">
        <v>96</v>
      </c>
      <c r="J36" s="35">
        <v>1</v>
      </c>
      <c r="K36" s="36">
        <v>61</v>
      </c>
      <c r="L36" s="33">
        <f t="shared" si="1"/>
        <v>24.4</v>
      </c>
      <c r="M36" s="30">
        <f t="shared" ref="M36:M67" si="4">H36+L36</f>
        <v>60.156</v>
      </c>
      <c r="N36" s="34" cm="1">
        <f t="array" ref="N36">SUMPRODUCT(--($E$3:$E$155=E36),--($M$3:$M$155&gt;M36))+1</f>
        <v>11</v>
      </c>
      <c r="O36" s="38"/>
    </row>
    <row r="37" customHeight="1" spans="1:15">
      <c r="A37" s="23" t="s">
        <v>127</v>
      </c>
      <c r="B37" s="26" t="s">
        <v>128</v>
      </c>
      <c r="C37" s="26" t="s">
        <v>31</v>
      </c>
      <c r="D37" s="24" t="s">
        <v>129</v>
      </c>
      <c r="E37" s="26" t="s">
        <v>95</v>
      </c>
      <c r="F37" s="26" t="s">
        <v>21</v>
      </c>
      <c r="G37" s="27">
        <v>84.07</v>
      </c>
      <c r="H37" s="25">
        <f t="shared" si="0"/>
        <v>33.628</v>
      </c>
      <c r="I37" s="31" t="s">
        <v>96</v>
      </c>
      <c r="J37" s="35">
        <v>16</v>
      </c>
      <c r="K37" s="36">
        <v>66.2</v>
      </c>
      <c r="L37" s="33">
        <f t="shared" si="1"/>
        <v>26.48</v>
      </c>
      <c r="M37" s="30">
        <f t="shared" si="4"/>
        <v>60.108</v>
      </c>
      <c r="N37" s="34" cm="1">
        <f t="array" ref="N37">SUMPRODUCT(--($E$3:$E$155=E37),--($M$3:$M$155&gt;M37))+1</f>
        <v>12</v>
      </c>
      <c r="O37" s="38"/>
    </row>
    <row r="38" customHeight="1" spans="1:15">
      <c r="A38" s="23" t="s">
        <v>130</v>
      </c>
      <c r="B38" s="26" t="s">
        <v>131</v>
      </c>
      <c r="C38" s="26" t="s">
        <v>31</v>
      </c>
      <c r="D38" s="24" t="s">
        <v>132</v>
      </c>
      <c r="E38" s="26" t="s">
        <v>95</v>
      </c>
      <c r="F38" s="26" t="s">
        <v>21</v>
      </c>
      <c r="G38" s="27">
        <v>77.69</v>
      </c>
      <c r="H38" s="25">
        <f t="shared" si="0"/>
        <v>31.076</v>
      </c>
      <c r="I38" s="31" t="s">
        <v>96</v>
      </c>
      <c r="J38" s="35">
        <v>4</v>
      </c>
      <c r="K38" s="36">
        <v>70.4</v>
      </c>
      <c r="L38" s="33">
        <f t="shared" si="1"/>
        <v>28.16</v>
      </c>
      <c r="M38" s="30">
        <f t="shared" si="4"/>
        <v>59.236</v>
      </c>
      <c r="N38" s="34" cm="1">
        <f t="array" ref="N38">SUMPRODUCT(--($E$3:$E$155=E38),--($M$3:$M$155&gt;M38))+1</f>
        <v>13</v>
      </c>
      <c r="O38" s="38"/>
    </row>
    <row r="39" customHeight="1" spans="1:15">
      <c r="A39" s="23" t="s">
        <v>133</v>
      </c>
      <c r="B39" s="26" t="s">
        <v>134</v>
      </c>
      <c r="C39" s="26" t="s">
        <v>18</v>
      </c>
      <c r="D39" s="24" t="s">
        <v>135</v>
      </c>
      <c r="E39" s="26" t="s">
        <v>95</v>
      </c>
      <c r="F39" s="26" t="s">
        <v>21</v>
      </c>
      <c r="G39" s="27">
        <v>79.98</v>
      </c>
      <c r="H39" s="25">
        <f t="shared" si="0"/>
        <v>31.992</v>
      </c>
      <c r="I39" s="31" t="s">
        <v>96</v>
      </c>
      <c r="J39" s="35">
        <v>7</v>
      </c>
      <c r="K39" s="36">
        <v>65.6</v>
      </c>
      <c r="L39" s="33">
        <f t="shared" si="1"/>
        <v>26.24</v>
      </c>
      <c r="M39" s="30">
        <f t="shared" si="4"/>
        <v>58.232</v>
      </c>
      <c r="N39" s="34" cm="1">
        <f t="array" ref="N39">SUMPRODUCT(--($E$3:$E$155=E39),--($M$3:$M$155&gt;M39))+1</f>
        <v>14</v>
      </c>
      <c r="O39" s="38"/>
    </row>
    <row r="40" customHeight="1" spans="1:15">
      <c r="A40" s="23" t="s">
        <v>136</v>
      </c>
      <c r="B40" s="26" t="s">
        <v>137</v>
      </c>
      <c r="C40" s="26" t="s">
        <v>31</v>
      </c>
      <c r="D40" s="24" t="s">
        <v>138</v>
      </c>
      <c r="E40" s="26" t="s">
        <v>95</v>
      </c>
      <c r="F40" s="26" t="s">
        <v>21</v>
      </c>
      <c r="G40" s="27">
        <v>79.65</v>
      </c>
      <c r="H40" s="25">
        <f t="shared" si="0"/>
        <v>31.86</v>
      </c>
      <c r="I40" s="31" t="s">
        <v>96</v>
      </c>
      <c r="J40" s="35">
        <v>3</v>
      </c>
      <c r="K40" s="36">
        <v>63.2</v>
      </c>
      <c r="L40" s="33">
        <f t="shared" si="1"/>
        <v>25.28</v>
      </c>
      <c r="M40" s="30">
        <f t="shared" si="4"/>
        <v>57.14</v>
      </c>
      <c r="N40" s="34" cm="1">
        <f t="array" ref="N40">SUMPRODUCT(--($E$3:$E$155=E40),--($M$3:$M$155&gt;M40))+1</f>
        <v>15</v>
      </c>
      <c r="O40" s="38"/>
    </row>
    <row r="41" customHeight="1" spans="1:15">
      <c r="A41" s="23" t="s">
        <v>139</v>
      </c>
      <c r="B41" s="26" t="s">
        <v>140</v>
      </c>
      <c r="C41" s="26" t="s">
        <v>31</v>
      </c>
      <c r="D41" s="24" t="s">
        <v>141</v>
      </c>
      <c r="E41" s="26" t="s">
        <v>95</v>
      </c>
      <c r="F41" s="26" t="s">
        <v>21</v>
      </c>
      <c r="G41" s="27">
        <v>78.22</v>
      </c>
      <c r="H41" s="25">
        <f t="shared" si="0"/>
        <v>31.288</v>
      </c>
      <c r="I41" s="31" t="s">
        <v>96</v>
      </c>
      <c r="J41" s="35">
        <v>9</v>
      </c>
      <c r="K41" s="36">
        <v>60.6</v>
      </c>
      <c r="L41" s="33">
        <f t="shared" si="1"/>
        <v>24.24</v>
      </c>
      <c r="M41" s="30">
        <f t="shared" si="4"/>
        <v>55.528</v>
      </c>
      <c r="N41" s="34" cm="1">
        <f t="array" ref="N41">SUMPRODUCT(--($E$3:$E$155=E41),--($M$3:$M$155&gt;M41))+1</f>
        <v>16</v>
      </c>
      <c r="O41" s="38"/>
    </row>
    <row r="42" customHeight="1" spans="1:15">
      <c r="A42" s="23" t="s">
        <v>142</v>
      </c>
      <c r="B42" s="26" t="s">
        <v>143</v>
      </c>
      <c r="C42" s="26" t="s">
        <v>18</v>
      </c>
      <c r="D42" s="24" t="s">
        <v>144</v>
      </c>
      <c r="E42" s="26" t="s">
        <v>95</v>
      </c>
      <c r="F42" s="26" t="s">
        <v>21</v>
      </c>
      <c r="G42" s="27">
        <v>95.99</v>
      </c>
      <c r="H42" s="25">
        <f t="shared" si="0"/>
        <v>38.396</v>
      </c>
      <c r="I42" s="31" t="s">
        <v>96</v>
      </c>
      <c r="J42" s="29" t="s">
        <v>73</v>
      </c>
      <c r="K42" s="36"/>
      <c r="L42" s="33">
        <f t="shared" si="1"/>
        <v>0</v>
      </c>
      <c r="M42" s="30">
        <f t="shared" si="4"/>
        <v>38.396</v>
      </c>
      <c r="N42" s="34">
        <f t="array" ref="N42">SUMPRODUCT(--($E$3:$E$155=E42),--($M$3:$M$155&gt;M42))+1</f>
        <v>17</v>
      </c>
      <c r="O42" s="38"/>
    </row>
    <row r="43" customHeight="1" spans="1:15">
      <c r="A43" s="23" t="s">
        <v>145</v>
      </c>
      <c r="B43" s="26" t="s">
        <v>146</v>
      </c>
      <c r="C43" s="26" t="s">
        <v>31</v>
      </c>
      <c r="D43" s="24" t="s">
        <v>147</v>
      </c>
      <c r="E43" s="26" t="s">
        <v>95</v>
      </c>
      <c r="F43" s="26" t="s">
        <v>21</v>
      </c>
      <c r="G43" s="27">
        <v>87.31</v>
      </c>
      <c r="H43" s="25">
        <f t="shared" si="0"/>
        <v>34.924</v>
      </c>
      <c r="I43" s="31" t="s">
        <v>96</v>
      </c>
      <c r="J43" s="35">
        <v>5</v>
      </c>
      <c r="K43" s="36">
        <v>0</v>
      </c>
      <c r="L43" s="33">
        <f t="shared" si="1"/>
        <v>0</v>
      </c>
      <c r="M43" s="30">
        <f t="shared" si="4"/>
        <v>34.924</v>
      </c>
      <c r="N43" s="34">
        <f t="array" ref="N43">SUMPRODUCT(--($E$3:$E$155=E43),--($M$3:$M$155&gt;M43))+1</f>
        <v>18</v>
      </c>
      <c r="O43" s="38"/>
    </row>
    <row r="44" customHeight="1" spans="1:15">
      <c r="A44" s="23" t="s">
        <v>148</v>
      </c>
      <c r="B44" s="26" t="s">
        <v>149</v>
      </c>
      <c r="C44" s="26" t="s">
        <v>18</v>
      </c>
      <c r="D44" s="24" t="s">
        <v>150</v>
      </c>
      <c r="E44" s="26" t="s">
        <v>95</v>
      </c>
      <c r="F44" s="26" t="s">
        <v>21</v>
      </c>
      <c r="G44" s="27">
        <v>85.51</v>
      </c>
      <c r="H44" s="25">
        <f t="shared" si="0"/>
        <v>34.204</v>
      </c>
      <c r="I44" s="31" t="s">
        <v>96</v>
      </c>
      <c r="J44" s="29" t="s">
        <v>73</v>
      </c>
      <c r="K44" s="36"/>
      <c r="L44" s="33">
        <f t="shared" si="1"/>
        <v>0</v>
      </c>
      <c r="M44" s="30">
        <f t="shared" si="4"/>
        <v>34.204</v>
      </c>
      <c r="N44" s="34" cm="1">
        <f t="array" ref="N44">SUMPRODUCT(--($E$3:$E$155=E44),--($M$3:$M$155&gt;M44))+1</f>
        <v>19</v>
      </c>
      <c r="O44" s="38"/>
    </row>
    <row r="45" customHeight="1" spans="1:15">
      <c r="A45" s="23" t="s">
        <v>151</v>
      </c>
      <c r="B45" s="26" t="s">
        <v>152</v>
      </c>
      <c r="C45" s="26" t="s">
        <v>31</v>
      </c>
      <c r="D45" s="24" t="s">
        <v>153</v>
      </c>
      <c r="E45" s="26" t="s">
        <v>95</v>
      </c>
      <c r="F45" s="26" t="s">
        <v>21</v>
      </c>
      <c r="G45" s="27">
        <v>84.95</v>
      </c>
      <c r="H45" s="25">
        <f t="shared" si="0"/>
        <v>33.98</v>
      </c>
      <c r="I45" s="31" t="s">
        <v>96</v>
      </c>
      <c r="J45" s="29" t="s">
        <v>73</v>
      </c>
      <c r="K45" s="36"/>
      <c r="L45" s="33">
        <f t="shared" si="1"/>
        <v>0</v>
      </c>
      <c r="M45" s="30">
        <f t="shared" si="4"/>
        <v>33.98</v>
      </c>
      <c r="N45" s="34" cm="1">
        <f t="array" ref="N45">SUMPRODUCT(--($E$3:$E$155=E45),--($M$3:$M$155&gt;M45))+1</f>
        <v>20</v>
      </c>
      <c r="O45" s="38"/>
    </row>
    <row r="46" customHeight="1" spans="1:15">
      <c r="A46" s="23" t="s">
        <v>154</v>
      </c>
      <c r="B46" s="26" t="s">
        <v>155</v>
      </c>
      <c r="C46" s="26" t="s">
        <v>18</v>
      </c>
      <c r="D46" s="24" t="s">
        <v>156</v>
      </c>
      <c r="E46" s="26" t="s">
        <v>95</v>
      </c>
      <c r="F46" s="26" t="s">
        <v>21</v>
      </c>
      <c r="G46" s="27">
        <v>82.72</v>
      </c>
      <c r="H46" s="25">
        <f t="shared" si="0"/>
        <v>33.088</v>
      </c>
      <c r="I46" s="31" t="s">
        <v>96</v>
      </c>
      <c r="J46" s="29" t="s">
        <v>73</v>
      </c>
      <c r="K46" s="36"/>
      <c r="L46" s="33">
        <f t="shared" si="1"/>
        <v>0</v>
      </c>
      <c r="M46" s="30">
        <f t="shared" si="4"/>
        <v>33.088</v>
      </c>
      <c r="N46" s="34" cm="1">
        <f t="array" ref="N46">SUMPRODUCT(--($E$3:$E$155=E46),--($M$3:$M$155&gt;M46))+1</f>
        <v>21</v>
      </c>
      <c r="O46" s="38"/>
    </row>
    <row r="47" customHeight="1" spans="1:15">
      <c r="A47" s="23" t="s">
        <v>157</v>
      </c>
      <c r="B47" s="26" t="s">
        <v>158</v>
      </c>
      <c r="C47" s="26" t="s">
        <v>31</v>
      </c>
      <c r="D47" s="24" t="s">
        <v>159</v>
      </c>
      <c r="E47" s="26" t="s">
        <v>95</v>
      </c>
      <c r="F47" s="26" t="s">
        <v>21</v>
      </c>
      <c r="G47" s="27">
        <v>78.94</v>
      </c>
      <c r="H47" s="25">
        <f t="shared" si="0"/>
        <v>31.576</v>
      </c>
      <c r="I47" s="31" t="s">
        <v>96</v>
      </c>
      <c r="J47" s="29" t="s">
        <v>73</v>
      </c>
      <c r="K47" s="36"/>
      <c r="L47" s="33">
        <f t="shared" si="1"/>
        <v>0</v>
      </c>
      <c r="M47" s="30">
        <f t="shared" si="4"/>
        <v>31.576</v>
      </c>
      <c r="N47" s="34" cm="1">
        <f t="array" ref="N47">SUMPRODUCT(--($E$3:$E$155=E47),--($M$3:$M$155&gt;M47))+1</f>
        <v>22</v>
      </c>
      <c r="O47" s="38"/>
    </row>
    <row r="48" s="14" customFormat="1" customHeight="1" spans="1:15">
      <c r="A48" s="23" t="s">
        <v>160</v>
      </c>
      <c r="B48" s="23" t="s">
        <v>161</v>
      </c>
      <c r="C48" s="23" t="s">
        <v>31</v>
      </c>
      <c r="D48" s="24" t="s">
        <v>162</v>
      </c>
      <c r="E48" s="23" t="s">
        <v>163</v>
      </c>
      <c r="F48" s="23" t="s">
        <v>21</v>
      </c>
      <c r="G48" s="24">
        <v>111.01</v>
      </c>
      <c r="H48" s="25">
        <f t="shared" si="0"/>
        <v>44.404</v>
      </c>
      <c r="I48" s="31" t="s">
        <v>164</v>
      </c>
      <c r="J48" s="35">
        <v>13</v>
      </c>
      <c r="K48" s="36">
        <v>84.2</v>
      </c>
      <c r="L48" s="33">
        <f t="shared" si="1"/>
        <v>33.68</v>
      </c>
      <c r="M48" s="30">
        <f t="shared" si="4"/>
        <v>78.084</v>
      </c>
      <c r="N48" s="34" cm="1">
        <f t="array" ref="N48">SUMPRODUCT(--($E$3:$E$155=E48),--($M$3:$M$155&gt;M48))+1</f>
        <v>1</v>
      </c>
      <c r="O48" s="34"/>
    </row>
    <row r="49" s="14" customFormat="1" customHeight="1" spans="1:15">
      <c r="A49" s="23" t="s">
        <v>165</v>
      </c>
      <c r="B49" s="23" t="s">
        <v>166</v>
      </c>
      <c r="C49" s="23" t="s">
        <v>18</v>
      </c>
      <c r="D49" s="24" t="s">
        <v>167</v>
      </c>
      <c r="E49" s="23" t="s">
        <v>163</v>
      </c>
      <c r="F49" s="23" t="s">
        <v>21</v>
      </c>
      <c r="G49" s="24">
        <v>100.19</v>
      </c>
      <c r="H49" s="25">
        <f t="shared" si="0"/>
        <v>40.076</v>
      </c>
      <c r="I49" s="31" t="s">
        <v>164</v>
      </c>
      <c r="J49" s="35">
        <v>19</v>
      </c>
      <c r="K49" s="36">
        <v>83</v>
      </c>
      <c r="L49" s="33">
        <f t="shared" si="1"/>
        <v>33.2</v>
      </c>
      <c r="M49" s="30">
        <f t="shared" si="4"/>
        <v>73.276</v>
      </c>
      <c r="N49" s="34" cm="1">
        <f t="array" ref="N49">SUMPRODUCT(--($E$3:$E$155=E49),--($M$3:$M$155&gt;M49))+1</f>
        <v>2</v>
      </c>
      <c r="O49" s="34"/>
    </row>
    <row r="50" s="14" customFormat="1" customHeight="1" spans="1:15">
      <c r="A50" s="23" t="s">
        <v>168</v>
      </c>
      <c r="B50" s="23" t="s">
        <v>169</v>
      </c>
      <c r="C50" s="23" t="s">
        <v>31</v>
      </c>
      <c r="D50" s="24" t="s">
        <v>170</v>
      </c>
      <c r="E50" s="23" t="s">
        <v>163</v>
      </c>
      <c r="F50" s="23" t="s">
        <v>21</v>
      </c>
      <c r="G50" s="24">
        <v>94.94</v>
      </c>
      <c r="H50" s="25">
        <f t="shared" si="0"/>
        <v>37.976</v>
      </c>
      <c r="I50" s="31" t="s">
        <v>164</v>
      </c>
      <c r="J50" s="35">
        <v>9</v>
      </c>
      <c r="K50" s="36">
        <v>85.4</v>
      </c>
      <c r="L50" s="33">
        <f t="shared" si="1"/>
        <v>34.16</v>
      </c>
      <c r="M50" s="30">
        <f t="shared" si="4"/>
        <v>72.136</v>
      </c>
      <c r="N50" s="34" cm="1">
        <f t="array" ref="N50">SUMPRODUCT(--($E$3:$E$155=E50),--($M$3:$M$155&gt;M50))+1</f>
        <v>3</v>
      </c>
      <c r="O50" s="34"/>
    </row>
    <row r="51" s="14" customFormat="1" customHeight="1" spans="1:15">
      <c r="A51" s="23" t="s">
        <v>171</v>
      </c>
      <c r="B51" s="23" t="s">
        <v>172</v>
      </c>
      <c r="C51" s="23" t="s">
        <v>18</v>
      </c>
      <c r="D51" s="24" t="s">
        <v>173</v>
      </c>
      <c r="E51" s="23" t="s">
        <v>163</v>
      </c>
      <c r="F51" s="23" t="s">
        <v>21</v>
      </c>
      <c r="G51" s="24">
        <v>95.62</v>
      </c>
      <c r="H51" s="25">
        <f t="shared" si="0"/>
        <v>38.248</v>
      </c>
      <c r="I51" s="31" t="s">
        <v>164</v>
      </c>
      <c r="J51" s="35">
        <v>5</v>
      </c>
      <c r="K51" s="36">
        <v>82.8</v>
      </c>
      <c r="L51" s="33">
        <f t="shared" si="1"/>
        <v>33.12</v>
      </c>
      <c r="M51" s="30">
        <f t="shared" si="4"/>
        <v>71.368</v>
      </c>
      <c r="N51" s="34" cm="1">
        <f t="array" ref="N51">SUMPRODUCT(--($E$3:$E$155=E51),--($M$3:$M$155&gt;M51))+1</f>
        <v>4</v>
      </c>
      <c r="O51" s="34"/>
    </row>
    <row r="52" s="14" customFormat="1" customHeight="1" spans="1:15">
      <c r="A52" s="23" t="s">
        <v>174</v>
      </c>
      <c r="B52" s="23" t="s">
        <v>175</v>
      </c>
      <c r="C52" s="23" t="s">
        <v>31</v>
      </c>
      <c r="D52" s="24" t="s">
        <v>176</v>
      </c>
      <c r="E52" s="23" t="s">
        <v>163</v>
      </c>
      <c r="F52" s="23" t="s">
        <v>21</v>
      </c>
      <c r="G52" s="24">
        <v>97.37</v>
      </c>
      <c r="H52" s="25">
        <f t="shared" si="0"/>
        <v>38.948</v>
      </c>
      <c r="I52" s="31" t="s">
        <v>164</v>
      </c>
      <c r="J52" s="35">
        <v>15</v>
      </c>
      <c r="K52" s="36">
        <v>77.2</v>
      </c>
      <c r="L52" s="33">
        <f t="shared" si="1"/>
        <v>30.88</v>
      </c>
      <c r="M52" s="30">
        <f t="shared" si="4"/>
        <v>69.828</v>
      </c>
      <c r="N52" s="34" cm="1">
        <f t="array" ref="N52">SUMPRODUCT(--($E$3:$E$155=E52),--($M$3:$M$155&gt;M52))+1</f>
        <v>5</v>
      </c>
      <c r="O52" s="34"/>
    </row>
    <row r="53" s="14" customFormat="1" customHeight="1" spans="1:15">
      <c r="A53" s="23" t="s">
        <v>177</v>
      </c>
      <c r="B53" s="23" t="s">
        <v>178</v>
      </c>
      <c r="C53" s="23" t="s">
        <v>18</v>
      </c>
      <c r="D53" s="24" t="s">
        <v>179</v>
      </c>
      <c r="E53" s="23" t="s">
        <v>163</v>
      </c>
      <c r="F53" s="23" t="s">
        <v>21</v>
      </c>
      <c r="G53" s="24">
        <v>101.7</v>
      </c>
      <c r="H53" s="25">
        <f t="shared" si="0"/>
        <v>40.68</v>
      </c>
      <c r="I53" s="31" t="s">
        <v>164</v>
      </c>
      <c r="J53" s="35">
        <v>17</v>
      </c>
      <c r="K53" s="36">
        <v>71</v>
      </c>
      <c r="L53" s="33">
        <f t="shared" si="1"/>
        <v>28.4</v>
      </c>
      <c r="M53" s="30">
        <f t="shared" si="4"/>
        <v>69.08</v>
      </c>
      <c r="N53" s="34" cm="1">
        <f t="array" ref="N53">SUMPRODUCT(--($E$3:$E$155=E53),--($M$3:$M$155&gt;M53))+1</f>
        <v>6</v>
      </c>
      <c r="O53" s="34"/>
    </row>
    <row r="54" s="14" customFormat="1" customHeight="1" spans="1:15">
      <c r="A54" s="23" t="s">
        <v>180</v>
      </c>
      <c r="B54" s="23" t="s">
        <v>181</v>
      </c>
      <c r="C54" s="23" t="s">
        <v>31</v>
      </c>
      <c r="D54" s="24" t="s">
        <v>182</v>
      </c>
      <c r="E54" s="23" t="s">
        <v>163</v>
      </c>
      <c r="F54" s="23" t="s">
        <v>21</v>
      </c>
      <c r="G54" s="24">
        <v>101.78</v>
      </c>
      <c r="H54" s="25">
        <f t="shared" si="0"/>
        <v>40.712</v>
      </c>
      <c r="I54" s="31" t="s">
        <v>164</v>
      </c>
      <c r="J54" s="35">
        <v>23</v>
      </c>
      <c r="K54" s="36">
        <v>68.5</v>
      </c>
      <c r="L54" s="33">
        <f t="shared" si="1"/>
        <v>27.4</v>
      </c>
      <c r="M54" s="30">
        <f t="shared" si="4"/>
        <v>68.112</v>
      </c>
      <c r="N54" s="34" cm="1">
        <f t="array" ref="N54">SUMPRODUCT(--($E$3:$E$155=E54),--($M$3:$M$155&gt;M54))+1</f>
        <v>7</v>
      </c>
      <c r="O54" s="34"/>
    </row>
    <row r="55" s="14" customFormat="1" customHeight="1" spans="1:15">
      <c r="A55" s="23" t="s">
        <v>183</v>
      </c>
      <c r="B55" s="23" t="s">
        <v>184</v>
      </c>
      <c r="C55" s="23" t="s">
        <v>31</v>
      </c>
      <c r="D55" s="24" t="s">
        <v>185</v>
      </c>
      <c r="E55" s="23" t="s">
        <v>163</v>
      </c>
      <c r="F55" s="23" t="s">
        <v>21</v>
      </c>
      <c r="G55" s="24">
        <v>97.02</v>
      </c>
      <c r="H55" s="25">
        <f t="shared" si="0"/>
        <v>38.808</v>
      </c>
      <c r="I55" s="31" t="s">
        <v>164</v>
      </c>
      <c r="J55" s="35">
        <v>16</v>
      </c>
      <c r="K55" s="36">
        <v>71.4</v>
      </c>
      <c r="L55" s="33">
        <f t="shared" si="1"/>
        <v>28.56</v>
      </c>
      <c r="M55" s="30">
        <f t="shared" si="4"/>
        <v>67.368</v>
      </c>
      <c r="N55" s="34" cm="1">
        <f t="array" ref="N55">SUMPRODUCT(--($E$3:$E$155=E55),--($M$3:$M$155&gt;M55))+1</f>
        <v>8</v>
      </c>
      <c r="O55" s="34"/>
    </row>
    <row r="56" s="14" customFormat="1" customHeight="1" spans="1:15">
      <c r="A56" s="23" t="s">
        <v>186</v>
      </c>
      <c r="B56" s="23" t="s">
        <v>187</v>
      </c>
      <c r="C56" s="23" t="s">
        <v>31</v>
      </c>
      <c r="D56" s="24" t="s">
        <v>188</v>
      </c>
      <c r="E56" s="23" t="s">
        <v>163</v>
      </c>
      <c r="F56" s="23" t="s">
        <v>21</v>
      </c>
      <c r="G56" s="24">
        <v>93.15</v>
      </c>
      <c r="H56" s="25">
        <f t="shared" si="0"/>
        <v>37.26</v>
      </c>
      <c r="I56" s="31" t="s">
        <v>164</v>
      </c>
      <c r="J56" s="35">
        <v>14</v>
      </c>
      <c r="K56" s="36">
        <v>75.2</v>
      </c>
      <c r="L56" s="33">
        <f t="shared" si="1"/>
        <v>30.08</v>
      </c>
      <c r="M56" s="30">
        <f t="shared" si="4"/>
        <v>67.34</v>
      </c>
      <c r="N56" s="34" cm="1">
        <f t="array" ref="N56">SUMPRODUCT(--($E$3:$E$155=E56),--($M$3:$M$155&gt;M56))+1</f>
        <v>9</v>
      </c>
      <c r="O56" s="34"/>
    </row>
    <row r="57" s="14" customFormat="1" customHeight="1" spans="1:15">
      <c r="A57" s="23" t="s">
        <v>189</v>
      </c>
      <c r="B57" s="23" t="s">
        <v>190</v>
      </c>
      <c r="C57" s="23" t="s">
        <v>31</v>
      </c>
      <c r="D57" s="24" t="s">
        <v>191</v>
      </c>
      <c r="E57" s="23" t="s">
        <v>163</v>
      </c>
      <c r="F57" s="23" t="s">
        <v>21</v>
      </c>
      <c r="G57" s="24">
        <v>96.77</v>
      </c>
      <c r="H57" s="25">
        <f t="shared" si="0"/>
        <v>38.708</v>
      </c>
      <c r="I57" s="31" t="s">
        <v>164</v>
      </c>
      <c r="J57" s="35">
        <v>24</v>
      </c>
      <c r="K57" s="36">
        <v>71.4</v>
      </c>
      <c r="L57" s="33">
        <f t="shared" si="1"/>
        <v>28.56</v>
      </c>
      <c r="M57" s="30">
        <f t="shared" si="4"/>
        <v>67.268</v>
      </c>
      <c r="N57" s="34" cm="1">
        <f t="array" ref="N57">SUMPRODUCT(--($E$3:$E$155=E57),--($M$3:$M$155&gt;M57))+1</f>
        <v>10</v>
      </c>
      <c r="O57" s="34"/>
    </row>
    <row r="58" s="14" customFormat="1" customHeight="1" spans="1:15">
      <c r="A58" s="23" t="s">
        <v>192</v>
      </c>
      <c r="B58" s="23" t="s">
        <v>193</v>
      </c>
      <c r="C58" s="23" t="s">
        <v>18</v>
      </c>
      <c r="D58" s="24" t="s">
        <v>194</v>
      </c>
      <c r="E58" s="23" t="s">
        <v>163</v>
      </c>
      <c r="F58" s="23" t="s">
        <v>21</v>
      </c>
      <c r="G58" s="24">
        <v>97.72</v>
      </c>
      <c r="H58" s="25">
        <f t="shared" si="0"/>
        <v>39.088</v>
      </c>
      <c r="I58" s="31" t="s">
        <v>164</v>
      </c>
      <c r="J58" s="35">
        <v>6</v>
      </c>
      <c r="K58" s="36">
        <v>70.2</v>
      </c>
      <c r="L58" s="33">
        <f t="shared" si="1"/>
        <v>28.08</v>
      </c>
      <c r="M58" s="30">
        <f t="shared" si="4"/>
        <v>67.168</v>
      </c>
      <c r="N58" s="34" cm="1">
        <f t="array" ref="N58">SUMPRODUCT(--($E$3:$E$155=E58),--($M$3:$M$155&gt;M58))+1</f>
        <v>11</v>
      </c>
      <c r="O58" s="34"/>
    </row>
    <row r="59" s="14" customFormat="1" customHeight="1" spans="1:15">
      <c r="A59" s="23" t="s">
        <v>195</v>
      </c>
      <c r="B59" s="23" t="s">
        <v>196</v>
      </c>
      <c r="C59" s="23" t="s">
        <v>18</v>
      </c>
      <c r="D59" s="24" t="s">
        <v>197</v>
      </c>
      <c r="E59" s="23" t="s">
        <v>163</v>
      </c>
      <c r="F59" s="23" t="s">
        <v>21</v>
      </c>
      <c r="G59" s="24">
        <v>88.66</v>
      </c>
      <c r="H59" s="25">
        <f t="shared" si="0"/>
        <v>35.464</v>
      </c>
      <c r="I59" s="31" t="s">
        <v>164</v>
      </c>
      <c r="J59" s="35">
        <v>12</v>
      </c>
      <c r="K59" s="36">
        <v>78.6</v>
      </c>
      <c r="L59" s="33">
        <f t="shared" si="1"/>
        <v>31.44</v>
      </c>
      <c r="M59" s="30">
        <f t="shared" si="4"/>
        <v>66.904</v>
      </c>
      <c r="N59" s="34" cm="1">
        <f t="array" ref="N59">SUMPRODUCT(--($E$3:$E$155=E59),--($M$3:$M$155&gt;M59))+1</f>
        <v>12</v>
      </c>
      <c r="O59" s="34"/>
    </row>
    <row r="60" s="14" customFormat="1" customHeight="1" spans="1:15">
      <c r="A60" s="23" t="s">
        <v>198</v>
      </c>
      <c r="B60" s="23" t="s">
        <v>199</v>
      </c>
      <c r="C60" s="23" t="s">
        <v>18</v>
      </c>
      <c r="D60" s="24" t="s">
        <v>200</v>
      </c>
      <c r="E60" s="23" t="s">
        <v>163</v>
      </c>
      <c r="F60" s="23" t="s">
        <v>21</v>
      </c>
      <c r="G60" s="24">
        <v>96.31</v>
      </c>
      <c r="H60" s="25">
        <f t="shared" si="0"/>
        <v>38.524</v>
      </c>
      <c r="I60" s="31" t="s">
        <v>164</v>
      </c>
      <c r="J60" s="35">
        <v>3</v>
      </c>
      <c r="K60" s="36">
        <v>70.5</v>
      </c>
      <c r="L60" s="33">
        <f t="shared" si="1"/>
        <v>28.2</v>
      </c>
      <c r="M60" s="30">
        <f t="shared" si="4"/>
        <v>66.724</v>
      </c>
      <c r="N60" s="34" cm="1">
        <f t="array" ref="N60">SUMPRODUCT(--($E$3:$E$155=E60),--($M$3:$M$155&gt;M60))+1</f>
        <v>13</v>
      </c>
      <c r="O60" s="34"/>
    </row>
    <row r="61" s="14" customFormat="1" customHeight="1" spans="1:15">
      <c r="A61" s="23" t="s">
        <v>201</v>
      </c>
      <c r="B61" s="23" t="s">
        <v>202</v>
      </c>
      <c r="C61" s="23" t="s">
        <v>31</v>
      </c>
      <c r="D61" s="24" t="s">
        <v>203</v>
      </c>
      <c r="E61" s="23" t="s">
        <v>163</v>
      </c>
      <c r="F61" s="23" t="s">
        <v>21</v>
      </c>
      <c r="G61" s="24">
        <v>94.39</v>
      </c>
      <c r="H61" s="25">
        <f t="shared" si="0"/>
        <v>37.756</v>
      </c>
      <c r="I61" s="31" t="s">
        <v>164</v>
      </c>
      <c r="J61" s="35">
        <v>18</v>
      </c>
      <c r="K61" s="36">
        <v>71.5</v>
      </c>
      <c r="L61" s="33">
        <f t="shared" si="1"/>
        <v>28.6</v>
      </c>
      <c r="M61" s="30">
        <f t="shared" si="4"/>
        <v>66.356</v>
      </c>
      <c r="N61" s="34" cm="1">
        <f t="array" ref="N61">SUMPRODUCT(--($E$3:$E$155=E61),--($M$3:$M$155&gt;M61))+1</f>
        <v>14</v>
      </c>
      <c r="O61" s="34"/>
    </row>
    <row r="62" s="14" customFormat="1" customHeight="1" spans="1:15">
      <c r="A62" s="23" t="s">
        <v>204</v>
      </c>
      <c r="B62" s="23" t="s">
        <v>205</v>
      </c>
      <c r="C62" s="23" t="s">
        <v>18</v>
      </c>
      <c r="D62" s="24" t="s">
        <v>206</v>
      </c>
      <c r="E62" s="23" t="s">
        <v>163</v>
      </c>
      <c r="F62" s="23" t="s">
        <v>21</v>
      </c>
      <c r="G62" s="24">
        <v>96.63</v>
      </c>
      <c r="H62" s="25">
        <f t="shared" si="0"/>
        <v>38.652</v>
      </c>
      <c r="I62" s="31" t="s">
        <v>164</v>
      </c>
      <c r="J62" s="35">
        <v>7</v>
      </c>
      <c r="K62" s="36">
        <v>68</v>
      </c>
      <c r="L62" s="33">
        <f t="shared" si="1"/>
        <v>27.2</v>
      </c>
      <c r="M62" s="30">
        <f t="shared" si="4"/>
        <v>65.852</v>
      </c>
      <c r="N62" s="34" cm="1">
        <f t="array" ref="N62">SUMPRODUCT(--($E$3:$E$155=E62),--($M$3:$M$155&gt;M62))+1</f>
        <v>15</v>
      </c>
      <c r="O62" s="34"/>
    </row>
    <row r="63" s="14" customFormat="1" customHeight="1" spans="1:15">
      <c r="A63" s="23" t="s">
        <v>207</v>
      </c>
      <c r="B63" s="23" t="s">
        <v>208</v>
      </c>
      <c r="C63" s="23" t="s">
        <v>31</v>
      </c>
      <c r="D63" s="24" t="s">
        <v>209</v>
      </c>
      <c r="E63" s="23" t="s">
        <v>163</v>
      </c>
      <c r="F63" s="23" t="s">
        <v>21</v>
      </c>
      <c r="G63" s="24">
        <v>88.16</v>
      </c>
      <c r="H63" s="25">
        <f t="shared" si="0"/>
        <v>35.264</v>
      </c>
      <c r="I63" s="31" t="s">
        <v>164</v>
      </c>
      <c r="J63" s="35">
        <v>2</v>
      </c>
      <c r="K63" s="36">
        <v>73.6</v>
      </c>
      <c r="L63" s="33">
        <f t="shared" si="1"/>
        <v>29.44</v>
      </c>
      <c r="M63" s="30">
        <f t="shared" si="4"/>
        <v>64.704</v>
      </c>
      <c r="N63" s="34" cm="1">
        <f t="array" ref="N63">SUMPRODUCT(--($E$3:$E$155=E63),--($M$3:$M$155&gt;M63))+1</f>
        <v>16</v>
      </c>
      <c r="O63" s="34"/>
    </row>
    <row r="64" s="14" customFormat="1" customHeight="1" spans="1:15">
      <c r="A64" s="23" t="s">
        <v>210</v>
      </c>
      <c r="B64" s="23" t="s">
        <v>211</v>
      </c>
      <c r="C64" s="23" t="s">
        <v>18</v>
      </c>
      <c r="D64" s="24" t="s">
        <v>212</v>
      </c>
      <c r="E64" s="23" t="s">
        <v>163</v>
      </c>
      <c r="F64" s="23" t="s">
        <v>21</v>
      </c>
      <c r="G64" s="24">
        <v>94.95</v>
      </c>
      <c r="H64" s="25">
        <f t="shared" si="0"/>
        <v>37.98</v>
      </c>
      <c r="I64" s="31" t="s">
        <v>164</v>
      </c>
      <c r="J64" s="35">
        <v>21</v>
      </c>
      <c r="K64" s="36">
        <v>66.5</v>
      </c>
      <c r="L64" s="33">
        <f t="shared" si="1"/>
        <v>26.6</v>
      </c>
      <c r="M64" s="30">
        <f t="shared" si="4"/>
        <v>64.58</v>
      </c>
      <c r="N64" s="34" cm="1">
        <f t="array" ref="N64">SUMPRODUCT(--($E$3:$E$155=E64),--($M$3:$M$155&gt;M64))+1</f>
        <v>17</v>
      </c>
      <c r="O64" s="34"/>
    </row>
    <row r="65" s="14" customFormat="1" customHeight="1" spans="1:15">
      <c r="A65" s="23" t="s">
        <v>213</v>
      </c>
      <c r="B65" s="23" t="s">
        <v>214</v>
      </c>
      <c r="C65" s="23" t="s">
        <v>18</v>
      </c>
      <c r="D65" s="24" t="s">
        <v>215</v>
      </c>
      <c r="E65" s="23" t="s">
        <v>163</v>
      </c>
      <c r="F65" s="23" t="s">
        <v>21</v>
      </c>
      <c r="G65" s="24">
        <v>86.83</v>
      </c>
      <c r="H65" s="25">
        <f t="shared" si="0"/>
        <v>34.732</v>
      </c>
      <c r="I65" s="31" t="s">
        <v>164</v>
      </c>
      <c r="J65" s="35">
        <v>20</v>
      </c>
      <c r="K65" s="36">
        <v>73.2</v>
      </c>
      <c r="L65" s="33">
        <f t="shared" si="1"/>
        <v>29.28</v>
      </c>
      <c r="M65" s="30">
        <f t="shared" si="4"/>
        <v>64.012</v>
      </c>
      <c r="N65" s="34" cm="1">
        <f t="array" ref="N65">SUMPRODUCT(--($E$3:$E$155=E65),--($M$3:$M$155&gt;M65))+1</f>
        <v>18</v>
      </c>
      <c r="O65" s="34"/>
    </row>
    <row r="66" s="14" customFormat="1" customHeight="1" spans="1:15">
      <c r="A66" s="23" t="s">
        <v>216</v>
      </c>
      <c r="B66" s="23" t="s">
        <v>217</v>
      </c>
      <c r="C66" s="23" t="s">
        <v>18</v>
      </c>
      <c r="D66" s="24" t="s">
        <v>218</v>
      </c>
      <c r="E66" s="23" t="s">
        <v>163</v>
      </c>
      <c r="F66" s="23" t="s">
        <v>21</v>
      </c>
      <c r="G66" s="24">
        <v>89.17</v>
      </c>
      <c r="H66" s="25">
        <f t="shared" si="0"/>
        <v>35.668</v>
      </c>
      <c r="I66" s="31" t="s">
        <v>164</v>
      </c>
      <c r="J66" s="35">
        <v>8</v>
      </c>
      <c r="K66" s="36">
        <v>67.4</v>
      </c>
      <c r="L66" s="33">
        <f t="shared" si="1"/>
        <v>26.96</v>
      </c>
      <c r="M66" s="30">
        <f t="shared" si="4"/>
        <v>62.628</v>
      </c>
      <c r="N66" s="34" cm="1">
        <f t="array" ref="N66">SUMPRODUCT(--($E$3:$E$155=E66),--($M$3:$M$155&gt;M66))+1</f>
        <v>19</v>
      </c>
      <c r="O66" s="34"/>
    </row>
    <row r="67" s="14" customFormat="1" customHeight="1" spans="1:15">
      <c r="A67" s="23" t="s">
        <v>219</v>
      </c>
      <c r="B67" s="23" t="s">
        <v>220</v>
      </c>
      <c r="C67" s="23" t="s">
        <v>31</v>
      </c>
      <c r="D67" s="24" t="s">
        <v>221</v>
      </c>
      <c r="E67" s="23" t="s">
        <v>163</v>
      </c>
      <c r="F67" s="23" t="s">
        <v>21</v>
      </c>
      <c r="G67" s="24">
        <v>87.8</v>
      </c>
      <c r="H67" s="25">
        <f t="shared" ref="H67:H130" si="5">G67/1.5*0.6</f>
        <v>35.12</v>
      </c>
      <c r="I67" s="31" t="s">
        <v>164</v>
      </c>
      <c r="J67" s="35">
        <v>10</v>
      </c>
      <c r="K67" s="36">
        <v>67.4</v>
      </c>
      <c r="L67" s="33">
        <f t="shared" ref="L67:L130" si="6">K67*0.4</f>
        <v>26.96</v>
      </c>
      <c r="M67" s="30">
        <f t="shared" si="4"/>
        <v>62.08</v>
      </c>
      <c r="N67" s="34" cm="1">
        <f t="array" ref="N67">SUMPRODUCT(--($E$3:$E$155=E67),--($M$3:$M$155&gt;M67))+1</f>
        <v>20</v>
      </c>
      <c r="O67" s="34"/>
    </row>
    <row r="68" s="14" customFormat="1" customHeight="1" spans="1:15">
      <c r="A68" s="23" t="s">
        <v>222</v>
      </c>
      <c r="B68" s="23" t="s">
        <v>223</v>
      </c>
      <c r="C68" s="23" t="s">
        <v>31</v>
      </c>
      <c r="D68" s="24" t="s">
        <v>224</v>
      </c>
      <c r="E68" s="23" t="s">
        <v>163</v>
      </c>
      <c r="F68" s="23" t="s">
        <v>21</v>
      </c>
      <c r="G68" s="24">
        <v>87.14</v>
      </c>
      <c r="H68" s="25">
        <f t="shared" si="5"/>
        <v>34.856</v>
      </c>
      <c r="I68" s="31" t="s">
        <v>164</v>
      </c>
      <c r="J68" s="35">
        <v>11</v>
      </c>
      <c r="K68" s="36">
        <v>65.2</v>
      </c>
      <c r="L68" s="33">
        <f t="shared" si="6"/>
        <v>26.08</v>
      </c>
      <c r="M68" s="30">
        <f t="shared" ref="M68:M99" si="7">H68+L68</f>
        <v>60.936</v>
      </c>
      <c r="N68" s="34" cm="1">
        <f t="array" ref="N68">SUMPRODUCT(--($E$3:$E$155=E68),--($M$3:$M$155&gt;M68))+1</f>
        <v>21</v>
      </c>
      <c r="O68" s="34"/>
    </row>
    <row r="69" s="14" customFormat="1" customHeight="1" spans="1:15">
      <c r="A69" s="23" t="s">
        <v>225</v>
      </c>
      <c r="B69" s="23" t="s">
        <v>226</v>
      </c>
      <c r="C69" s="23" t="s">
        <v>31</v>
      </c>
      <c r="D69" s="24" t="s">
        <v>227</v>
      </c>
      <c r="E69" s="23" t="s">
        <v>163</v>
      </c>
      <c r="F69" s="23" t="s">
        <v>21</v>
      </c>
      <c r="G69" s="24">
        <v>87.18</v>
      </c>
      <c r="H69" s="25">
        <f t="shared" si="5"/>
        <v>34.872</v>
      </c>
      <c r="I69" s="31" t="s">
        <v>164</v>
      </c>
      <c r="J69" s="35">
        <v>1</v>
      </c>
      <c r="K69" s="36">
        <v>63.4</v>
      </c>
      <c r="L69" s="33">
        <f t="shared" si="6"/>
        <v>25.36</v>
      </c>
      <c r="M69" s="30">
        <f t="shared" si="7"/>
        <v>60.232</v>
      </c>
      <c r="N69" s="34" cm="1">
        <f t="array" ref="N69">SUMPRODUCT(--($E$3:$E$155=E69),--($M$3:$M$155&gt;M69))+1</f>
        <v>22</v>
      </c>
      <c r="O69" s="34"/>
    </row>
    <row r="70" s="14" customFormat="1" customHeight="1" spans="1:15">
      <c r="A70" s="23" t="s">
        <v>228</v>
      </c>
      <c r="B70" s="23" t="s">
        <v>229</v>
      </c>
      <c r="C70" s="23" t="s">
        <v>31</v>
      </c>
      <c r="D70" s="24" t="s">
        <v>230</v>
      </c>
      <c r="E70" s="23" t="s">
        <v>163</v>
      </c>
      <c r="F70" s="23" t="s">
        <v>21</v>
      </c>
      <c r="G70" s="24">
        <v>88.51</v>
      </c>
      <c r="H70" s="25">
        <f t="shared" si="5"/>
        <v>35.404</v>
      </c>
      <c r="I70" s="31" t="s">
        <v>164</v>
      </c>
      <c r="J70" s="35">
        <v>4</v>
      </c>
      <c r="K70" s="36">
        <v>54.7</v>
      </c>
      <c r="L70" s="33">
        <f t="shared" si="6"/>
        <v>21.88</v>
      </c>
      <c r="M70" s="30">
        <f t="shared" si="7"/>
        <v>57.284</v>
      </c>
      <c r="N70" s="34" cm="1">
        <f t="array" ref="N70">SUMPRODUCT(--($E$3:$E$155=E70),--($M$3:$M$155&gt;M70))+1</f>
        <v>23</v>
      </c>
      <c r="O70" s="34"/>
    </row>
    <row r="71" s="14" customFormat="1" customHeight="1" spans="1:15">
      <c r="A71" s="23" t="s">
        <v>231</v>
      </c>
      <c r="B71" s="23" t="s">
        <v>232</v>
      </c>
      <c r="C71" s="23" t="s">
        <v>18</v>
      </c>
      <c r="D71" s="24" t="s">
        <v>233</v>
      </c>
      <c r="E71" s="23" t="s">
        <v>163</v>
      </c>
      <c r="F71" s="23" t="s">
        <v>21</v>
      </c>
      <c r="G71" s="24">
        <v>90.27</v>
      </c>
      <c r="H71" s="25">
        <f t="shared" si="5"/>
        <v>36.108</v>
      </c>
      <c r="I71" s="31" t="s">
        <v>164</v>
      </c>
      <c r="J71" s="29" t="s">
        <v>73</v>
      </c>
      <c r="K71" s="36"/>
      <c r="L71" s="33">
        <f t="shared" si="6"/>
        <v>0</v>
      </c>
      <c r="M71" s="30">
        <f t="shared" si="7"/>
        <v>36.108</v>
      </c>
      <c r="N71" s="34">
        <f t="array" ref="N71">SUMPRODUCT(--($E$3:$E$155=E71),--($M$3:$M$155&gt;M71))+1</f>
        <v>24</v>
      </c>
      <c r="O71" s="34"/>
    </row>
    <row r="72" s="14" customFormat="1" customHeight="1" spans="1:15">
      <c r="A72" s="23" t="s">
        <v>234</v>
      </c>
      <c r="B72" s="23" t="s">
        <v>235</v>
      </c>
      <c r="C72" s="23" t="s">
        <v>31</v>
      </c>
      <c r="D72" s="24" t="s">
        <v>236</v>
      </c>
      <c r="E72" s="23" t="s">
        <v>163</v>
      </c>
      <c r="F72" s="23" t="s">
        <v>21</v>
      </c>
      <c r="G72" s="24">
        <v>88.66</v>
      </c>
      <c r="H72" s="25">
        <f t="shared" si="5"/>
        <v>35.464</v>
      </c>
      <c r="I72" s="31" t="s">
        <v>164</v>
      </c>
      <c r="J72" s="29" t="s">
        <v>73</v>
      </c>
      <c r="K72" s="36"/>
      <c r="L72" s="33">
        <f t="shared" si="6"/>
        <v>0</v>
      </c>
      <c r="M72" s="30">
        <f t="shared" si="7"/>
        <v>35.464</v>
      </c>
      <c r="N72" s="34">
        <f t="array" ref="N72">SUMPRODUCT(--($E$3:$E$155=E72),--($M$3:$M$155&gt;M72))+1</f>
        <v>25</v>
      </c>
      <c r="O72" s="34"/>
    </row>
    <row r="73" s="14" customFormat="1" customHeight="1" spans="1:15">
      <c r="A73" s="23" t="s">
        <v>237</v>
      </c>
      <c r="B73" s="23" t="s">
        <v>238</v>
      </c>
      <c r="C73" s="23" t="s">
        <v>18</v>
      </c>
      <c r="D73" s="24" t="s">
        <v>239</v>
      </c>
      <c r="E73" s="23" t="s">
        <v>163</v>
      </c>
      <c r="F73" s="23" t="s">
        <v>21</v>
      </c>
      <c r="G73" s="24">
        <v>87.89</v>
      </c>
      <c r="H73" s="25">
        <f t="shared" si="5"/>
        <v>35.156</v>
      </c>
      <c r="I73" s="31" t="s">
        <v>164</v>
      </c>
      <c r="J73" s="29" t="s">
        <v>73</v>
      </c>
      <c r="K73" s="36"/>
      <c r="L73" s="33">
        <f t="shared" si="6"/>
        <v>0</v>
      </c>
      <c r="M73" s="30">
        <f t="shared" si="7"/>
        <v>35.156</v>
      </c>
      <c r="N73" s="34">
        <f t="array" ref="N73">SUMPRODUCT(--($E$3:$E$155=E73),--($M$3:$M$155&gt;M73))+1</f>
        <v>26</v>
      </c>
      <c r="O73" s="34"/>
    </row>
    <row r="74" s="14" customFormat="1" customHeight="1" spans="1:15">
      <c r="A74" s="23" t="s">
        <v>240</v>
      </c>
      <c r="B74" s="23" t="s">
        <v>241</v>
      </c>
      <c r="C74" s="23" t="s">
        <v>31</v>
      </c>
      <c r="D74" s="24" t="s">
        <v>242</v>
      </c>
      <c r="E74" s="23" t="s">
        <v>163</v>
      </c>
      <c r="F74" s="23" t="s">
        <v>21</v>
      </c>
      <c r="G74" s="24">
        <v>86.89</v>
      </c>
      <c r="H74" s="25">
        <f t="shared" si="5"/>
        <v>34.756</v>
      </c>
      <c r="I74" s="31" t="s">
        <v>164</v>
      </c>
      <c r="J74" s="35">
        <v>22</v>
      </c>
      <c r="K74" s="36">
        <v>0</v>
      </c>
      <c r="L74" s="33">
        <f t="shared" si="6"/>
        <v>0</v>
      </c>
      <c r="M74" s="30">
        <f t="shared" si="7"/>
        <v>34.756</v>
      </c>
      <c r="N74" s="34">
        <f t="array" ref="N74">SUMPRODUCT(--($E$3:$E$155=E74),--($M$3:$M$155&gt;M74))+1</f>
        <v>27</v>
      </c>
      <c r="O74" s="34"/>
    </row>
    <row r="75" s="14" customFormat="1" customHeight="1" spans="1:15">
      <c r="A75" s="23" t="s">
        <v>243</v>
      </c>
      <c r="B75" s="23" t="s">
        <v>244</v>
      </c>
      <c r="C75" s="23" t="s">
        <v>18</v>
      </c>
      <c r="D75" s="24" t="s">
        <v>245</v>
      </c>
      <c r="E75" s="23" t="s">
        <v>246</v>
      </c>
      <c r="F75" s="23" t="s">
        <v>21</v>
      </c>
      <c r="G75" s="24">
        <v>101.44</v>
      </c>
      <c r="H75" s="25">
        <f t="shared" si="5"/>
        <v>40.576</v>
      </c>
      <c r="I75" s="31" t="s">
        <v>247</v>
      </c>
      <c r="J75" s="35">
        <v>7</v>
      </c>
      <c r="K75" s="36">
        <v>82.06</v>
      </c>
      <c r="L75" s="33">
        <f t="shared" si="6"/>
        <v>32.824</v>
      </c>
      <c r="M75" s="30">
        <f t="shared" si="7"/>
        <v>73.4</v>
      </c>
      <c r="N75" s="34" cm="1">
        <f t="array" ref="N75">SUMPRODUCT(--($E$3:$E$155=E75),--($M$3:$M$155&gt;M75))+1</f>
        <v>1</v>
      </c>
      <c r="O75" s="34"/>
    </row>
    <row r="76" s="14" customFormat="1" customHeight="1" spans="1:15">
      <c r="A76" s="23" t="s">
        <v>248</v>
      </c>
      <c r="B76" s="23" t="s">
        <v>249</v>
      </c>
      <c r="C76" s="23" t="s">
        <v>18</v>
      </c>
      <c r="D76" s="24" t="s">
        <v>250</v>
      </c>
      <c r="E76" s="23" t="s">
        <v>246</v>
      </c>
      <c r="F76" s="23" t="s">
        <v>21</v>
      </c>
      <c r="G76" s="24">
        <v>97.41</v>
      </c>
      <c r="H76" s="25">
        <f t="shared" si="5"/>
        <v>38.964</v>
      </c>
      <c r="I76" s="31" t="s">
        <v>247</v>
      </c>
      <c r="J76" s="35">
        <v>20</v>
      </c>
      <c r="K76" s="36">
        <v>81.86</v>
      </c>
      <c r="L76" s="33">
        <f t="shared" si="6"/>
        <v>32.744</v>
      </c>
      <c r="M76" s="30">
        <f t="shared" si="7"/>
        <v>71.708</v>
      </c>
      <c r="N76" s="34" cm="1">
        <f t="array" ref="N76">SUMPRODUCT(--($E$3:$E$155=E76),--($M$3:$M$155&gt;M76))+1</f>
        <v>2</v>
      </c>
      <c r="O76" s="34"/>
    </row>
    <row r="77" s="14" customFormat="1" customHeight="1" spans="1:15">
      <c r="A77" s="23" t="s">
        <v>251</v>
      </c>
      <c r="B77" s="23" t="s">
        <v>252</v>
      </c>
      <c r="C77" s="23" t="s">
        <v>31</v>
      </c>
      <c r="D77" s="24" t="s">
        <v>253</v>
      </c>
      <c r="E77" s="23" t="s">
        <v>246</v>
      </c>
      <c r="F77" s="23" t="s">
        <v>21</v>
      </c>
      <c r="G77" s="24">
        <v>92.77</v>
      </c>
      <c r="H77" s="25">
        <f t="shared" si="5"/>
        <v>37.108</v>
      </c>
      <c r="I77" s="31" t="s">
        <v>247</v>
      </c>
      <c r="J77" s="35">
        <v>16</v>
      </c>
      <c r="K77" s="36">
        <v>83.06</v>
      </c>
      <c r="L77" s="33">
        <f t="shared" si="6"/>
        <v>33.224</v>
      </c>
      <c r="M77" s="30">
        <f t="shared" si="7"/>
        <v>70.332</v>
      </c>
      <c r="N77" s="34" cm="1">
        <f t="array" ref="N77">SUMPRODUCT(--($E$3:$E$155=E77),--($M$3:$M$155&gt;M77))+1</f>
        <v>3</v>
      </c>
      <c r="O77" s="34"/>
    </row>
    <row r="78" s="14" customFormat="1" customHeight="1" spans="1:15">
      <c r="A78" s="23" t="s">
        <v>254</v>
      </c>
      <c r="B78" s="23" t="s">
        <v>255</v>
      </c>
      <c r="C78" s="23" t="s">
        <v>31</v>
      </c>
      <c r="D78" s="24" t="s">
        <v>256</v>
      </c>
      <c r="E78" s="23" t="s">
        <v>246</v>
      </c>
      <c r="F78" s="23" t="s">
        <v>21</v>
      </c>
      <c r="G78" s="24">
        <v>100.46</v>
      </c>
      <c r="H78" s="25">
        <f t="shared" si="5"/>
        <v>40.184</v>
      </c>
      <c r="I78" s="31" t="s">
        <v>247</v>
      </c>
      <c r="J78" s="35">
        <v>2</v>
      </c>
      <c r="K78" s="36">
        <v>75</v>
      </c>
      <c r="L78" s="33">
        <f t="shared" si="6"/>
        <v>30</v>
      </c>
      <c r="M78" s="30">
        <f t="shared" si="7"/>
        <v>70.184</v>
      </c>
      <c r="N78" s="34" cm="1">
        <f t="array" ref="N78">SUMPRODUCT(--($E$3:$E$155=E78),--($M$3:$M$155&gt;M78))+1</f>
        <v>4</v>
      </c>
      <c r="O78" s="34"/>
    </row>
    <row r="79" s="14" customFormat="1" customHeight="1" spans="1:15">
      <c r="A79" s="23" t="s">
        <v>257</v>
      </c>
      <c r="B79" s="23" t="s">
        <v>258</v>
      </c>
      <c r="C79" s="23" t="s">
        <v>18</v>
      </c>
      <c r="D79" s="24" t="s">
        <v>259</v>
      </c>
      <c r="E79" s="23" t="s">
        <v>246</v>
      </c>
      <c r="F79" s="23" t="s">
        <v>21</v>
      </c>
      <c r="G79" s="24">
        <v>102.95</v>
      </c>
      <c r="H79" s="25">
        <f t="shared" si="5"/>
        <v>41.18</v>
      </c>
      <c r="I79" s="31" t="s">
        <v>247</v>
      </c>
      <c r="J79" s="35">
        <v>13</v>
      </c>
      <c r="K79" s="36">
        <v>71.66</v>
      </c>
      <c r="L79" s="33">
        <f t="shared" si="6"/>
        <v>28.664</v>
      </c>
      <c r="M79" s="30">
        <f t="shared" si="7"/>
        <v>69.844</v>
      </c>
      <c r="N79" s="34" cm="1">
        <f t="array" ref="N79">SUMPRODUCT(--($E$3:$E$155=E79),--($M$3:$M$155&gt;M79))+1</f>
        <v>5</v>
      </c>
      <c r="O79" s="34"/>
    </row>
    <row r="80" s="14" customFormat="1" customHeight="1" spans="1:15">
      <c r="A80" s="23" t="s">
        <v>260</v>
      </c>
      <c r="B80" s="23" t="s">
        <v>261</v>
      </c>
      <c r="C80" s="23" t="s">
        <v>31</v>
      </c>
      <c r="D80" s="24" t="s">
        <v>262</v>
      </c>
      <c r="E80" s="23" t="s">
        <v>246</v>
      </c>
      <c r="F80" s="23" t="s">
        <v>21</v>
      </c>
      <c r="G80" s="24">
        <v>97.85</v>
      </c>
      <c r="H80" s="25">
        <f t="shared" si="5"/>
        <v>39.14</v>
      </c>
      <c r="I80" s="31" t="s">
        <v>247</v>
      </c>
      <c r="J80" s="35">
        <v>9</v>
      </c>
      <c r="K80" s="36">
        <v>74.46</v>
      </c>
      <c r="L80" s="33">
        <f t="shared" si="6"/>
        <v>29.784</v>
      </c>
      <c r="M80" s="30">
        <f t="shared" si="7"/>
        <v>68.924</v>
      </c>
      <c r="N80" s="34" cm="1">
        <f t="array" ref="N80">SUMPRODUCT(--($E$3:$E$155=E80),--($M$3:$M$155&gt;M80))+1</f>
        <v>6</v>
      </c>
      <c r="O80" s="34"/>
    </row>
    <row r="81" s="14" customFormat="1" customHeight="1" spans="1:15">
      <c r="A81" s="23" t="s">
        <v>263</v>
      </c>
      <c r="B81" s="23" t="s">
        <v>264</v>
      </c>
      <c r="C81" s="23" t="s">
        <v>18</v>
      </c>
      <c r="D81" s="24" t="s">
        <v>265</v>
      </c>
      <c r="E81" s="23" t="s">
        <v>246</v>
      </c>
      <c r="F81" s="23" t="s">
        <v>21</v>
      </c>
      <c r="G81" s="24">
        <v>97.51</v>
      </c>
      <c r="H81" s="25">
        <f t="shared" si="5"/>
        <v>39.004</v>
      </c>
      <c r="I81" s="31" t="s">
        <v>247</v>
      </c>
      <c r="J81" s="35">
        <v>5</v>
      </c>
      <c r="K81" s="36">
        <v>72.6</v>
      </c>
      <c r="L81" s="33">
        <f t="shared" si="6"/>
        <v>29.04</v>
      </c>
      <c r="M81" s="30">
        <f t="shared" si="7"/>
        <v>68.044</v>
      </c>
      <c r="N81" s="34" cm="1">
        <f t="array" ref="N81">SUMPRODUCT(--($E$3:$E$155=E81),--($M$3:$M$155&gt;M81))+1</f>
        <v>7</v>
      </c>
      <c r="O81" s="34"/>
    </row>
    <row r="82" s="14" customFormat="1" customHeight="1" spans="1:15">
      <c r="A82" s="23" t="s">
        <v>266</v>
      </c>
      <c r="B82" s="23" t="s">
        <v>267</v>
      </c>
      <c r="C82" s="23" t="s">
        <v>31</v>
      </c>
      <c r="D82" s="24" t="s">
        <v>268</v>
      </c>
      <c r="E82" s="23" t="s">
        <v>246</v>
      </c>
      <c r="F82" s="23" t="s">
        <v>21</v>
      </c>
      <c r="G82" s="24">
        <v>90.54</v>
      </c>
      <c r="H82" s="25">
        <f t="shared" si="5"/>
        <v>36.216</v>
      </c>
      <c r="I82" s="31" t="s">
        <v>247</v>
      </c>
      <c r="J82" s="35">
        <v>12</v>
      </c>
      <c r="K82" s="36">
        <v>79.16</v>
      </c>
      <c r="L82" s="33">
        <f t="shared" si="6"/>
        <v>31.664</v>
      </c>
      <c r="M82" s="30">
        <f t="shared" si="7"/>
        <v>67.88</v>
      </c>
      <c r="N82" s="34" cm="1">
        <f t="array" ref="N82">SUMPRODUCT(--($E$3:$E$155=E82),--($M$3:$M$155&gt;M82))+1</f>
        <v>8</v>
      </c>
      <c r="O82" s="34"/>
    </row>
    <row r="83" s="14" customFormat="1" customHeight="1" spans="1:15">
      <c r="A83" s="23" t="s">
        <v>269</v>
      </c>
      <c r="B83" s="23" t="s">
        <v>270</v>
      </c>
      <c r="C83" s="23" t="s">
        <v>31</v>
      </c>
      <c r="D83" s="24" t="s">
        <v>271</v>
      </c>
      <c r="E83" s="23" t="s">
        <v>246</v>
      </c>
      <c r="F83" s="23" t="s">
        <v>21</v>
      </c>
      <c r="G83" s="24">
        <v>88</v>
      </c>
      <c r="H83" s="25">
        <f t="shared" si="5"/>
        <v>35.2</v>
      </c>
      <c r="I83" s="31" t="s">
        <v>247</v>
      </c>
      <c r="J83" s="35">
        <v>21</v>
      </c>
      <c r="K83" s="36">
        <v>78.4</v>
      </c>
      <c r="L83" s="33">
        <f t="shared" si="6"/>
        <v>31.36</v>
      </c>
      <c r="M83" s="30">
        <f t="shared" si="7"/>
        <v>66.56</v>
      </c>
      <c r="N83" s="34" cm="1">
        <f t="array" ref="N83">SUMPRODUCT(--($E$3:$E$155=E83),--($M$3:$M$155&gt;M83))+1</f>
        <v>9</v>
      </c>
      <c r="O83" s="34"/>
    </row>
    <row r="84" s="14" customFormat="1" customHeight="1" spans="1:15">
      <c r="A84" s="23" t="s">
        <v>272</v>
      </c>
      <c r="B84" s="23" t="s">
        <v>273</v>
      </c>
      <c r="C84" s="23" t="s">
        <v>18</v>
      </c>
      <c r="D84" s="24" t="s">
        <v>274</v>
      </c>
      <c r="E84" s="23" t="s">
        <v>246</v>
      </c>
      <c r="F84" s="23" t="s">
        <v>21</v>
      </c>
      <c r="G84" s="24">
        <v>89.82</v>
      </c>
      <c r="H84" s="25">
        <f t="shared" si="5"/>
        <v>35.928</v>
      </c>
      <c r="I84" s="31" t="s">
        <v>247</v>
      </c>
      <c r="J84" s="35">
        <v>11</v>
      </c>
      <c r="K84" s="36">
        <v>75.4</v>
      </c>
      <c r="L84" s="33">
        <f t="shared" si="6"/>
        <v>30.16</v>
      </c>
      <c r="M84" s="30">
        <f t="shared" si="7"/>
        <v>66.088</v>
      </c>
      <c r="N84" s="34" cm="1">
        <f t="array" ref="N84">SUMPRODUCT(--($E$3:$E$155=E84),--($M$3:$M$155&gt;M84))+1</f>
        <v>10</v>
      </c>
      <c r="O84" s="34"/>
    </row>
    <row r="85" s="14" customFormat="1" customHeight="1" spans="1:15">
      <c r="A85" s="23" t="s">
        <v>275</v>
      </c>
      <c r="B85" s="23" t="s">
        <v>276</v>
      </c>
      <c r="C85" s="23" t="s">
        <v>18</v>
      </c>
      <c r="D85" s="24" t="s">
        <v>277</v>
      </c>
      <c r="E85" s="23" t="s">
        <v>246</v>
      </c>
      <c r="F85" s="23" t="s">
        <v>21</v>
      </c>
      <c r="G85" s="24">
        <v>86.71</v>
      </c>
      <c r="H85" s="25">
        <f t="shared" si="5"/>
        <v>34.684</v>
      </c>
      <c r="I85" s="31" t="s">
        <v>247</v>
      </c>
      <c r="J85" s="35">
        <v>30</v>
      </c>
      <c r="K85" s="36">
        <v>78.3</v>
      </c>
      <c r="L85" s="33">
        <f t="shared" si="6"/>
        <v>31.32</v>
      </c>
      <c r="M85" s="30">
        <f t="shared" si="7"/>
        <v>66.004</v>
      </c>
      <c r="N85" s="34" cm="1">
        <f t="array" ref="N85">SUMPRODUCT(--($E$3:$E$155=E85),--($M$3:$M$155&gt;M85))+1</f>
        <v>11</v>
      </c>
      <c r="O85" s="34"/>
    </row>
    <row r="86" s="14" customFormat="1" customHeight="1" spans="1:15">
      <c r="A86" s="23" t="s">
        <v>278</v>
      </c>
      <c r="B86" s="23" t="s">
        <v>279</v>
      </c>
      <c r="C86" s="23" t="s">
        <v>31</v>
      </c>
      <c r="D86" s="24" t="s">
        <v>280</v>
      </c>
      <c r="E86" s="23" t="s">
        <v>246</v>
      </c>
      <c r="F86" s="23" t="s">
        <v>21</v>
      </c>
      <c r="G86" s="24">
        <v>91.71</v>
      </c>
      <c r="H86" s="25">
        <f t="shared" si="5"/>
        <v>36.684</v>
      </c>
      <c r="I86" s="31" t="s">
        <v>247</v>
      </c>
      <c r="J86" s="35">
        <v>10</v>
      </c>
      <c r="K86" s="36">
        <v>73.26</v>
      </c>
      <c r="L86" s="33">
        <f t="shared" si="6"/>
        <v>29.304</v>
      </c>
      <c r="M86" s="30">
        <f t="shared" si="7"/>
        <v>65.988</v>
      </c>
      <c r="N86" s="34" cm="1">
        <f t="array" ref="N86">SUMPRODUCT(--($E$3:$E$155=E86),--($M$3:$M$155&gt;M86))+1</f>
        <v>12</v>
      </c>
      <c r="O86" s="34"/>
    </row>
    <row r="87" s="14" customFormat="1" customHeight="1" spans="1:15">
      <c r="A87" s="23" t="s">
        <v>281</v>
      </c>
      <c r="B87" s="23" t="s">
        <v>282</v>
      </c>
      <c r="C87" s="23" t="s">
        <v>18</v>
      </c>
      <c r="D87" s="24" t="s">
        <v>283</v>
      </c>
      <c r="E87" s="23" t="s">
        <v>246</v>
      </c>
      <c r="F87" s="23" t="s">
        <v>21</v>
      </c>
      <c r="G87" s="24">
        <v>90.18</v>
      </c>
      <c r="H87" s="25">
        <f t="shared" si="5"/>
        <v>36.072</v>
      </c>
      <c r="I87" s="31" t="s">
        <v>247</v>
      </c>
      <c r="J87" s="35">
        <v>25</v>
      </c>
      <c r="K87" s="36">
        <v>74.16</v>
      </c>
      <c r="L87" s="33">
        <f t="shared" si="6"/>
        <v>29.664</v>
      </c>
      <c r="M87" s="30">
        <f t="shared" si="7"/>
        <v>65.736</v>
      </c>
      <c r="N87" s="34" cm="1">
        <f t="array" ref="N87">SUMPRODUCT(--($E$3:$E$155=E87),--($M$3:$M$155&gt;M87))+1</f>
        <v>13</v>
      </c>
      <c r="O87" s="34"/>
    </row>
    <row r="88" s="14" customFormat="1" customHeight="1" spans="1:15">
      <c r="A88" s="23" t="s">
        <v>284</v>
      </c>
      <c r="B88" s="23" t="s">
        <v>285</v>
      </c>
      <c r="C88" s="23" t="s">
        <v>31</v>
      </c>
      <c r="D88" s="24" t="s">
        <v>286</v>
      </c>
      <c r="E88" s="23" t="s">
        <v>246</v>
      </c>
      <c r="F88" s="23" t="s">
        <v>21</v>
      </c>
      <c r="G88" s="24">
        <v>86.88</v>
      </c>
      <c r="H88" s="25">
        <f t="shared" si="5"/>
        <v>34.752</v>
      </c>
      <c r="I88" s="31" t="s">
        <v>247</v>
      </c>
      <c r="J88" s="35">
        <v>4</v>
      </c>
      <c r="K88" s="36">
        <v>77</v>
      </c>
      <c r="L88" s="33">
        <f t="shared" si="6"/>
        <v>30.8</v>
      </c>
      <c r="M88" s="30">
        <f t="shared" si="7"/>
        <v>65.552</v>
      </c>
      <c r="N88" s="34" cm="1">
        <f t="array" ref="N88">SUMPRODUCT(--($E$3:$E$155=E88),--($M$3:$M$155&gt;M88))+1</f>
        <v>14</v>
      </c>
      <c r="O88" s="34"/>
    </row>
    <row r="89" s="14" customFormat="1" customHeight="1" spans="1:15">
      <c r="A89" s="23" t="s">
        <v>287</v>
      </c>
      <c r="B89" s="23" t="s">
        <v>288</v>
      </c>
      <c r="C89" s="23" t="s">
        <v>31</v>
      </c>
      <c r="D89" s="24" t="s">
        <v>289</v>
      </c>
      <c r="E89" s="23" t="s">
        <v>246</v>
      </c>
      <c r="F89" s="23" t="s">
        <v>21</v>
      </c>
      <c r="G89" s="24">
        <v>96.06</v>
      </c>
      <c r="H89" s="25">
        <f t="shared" si="5"/>
        <v>38.424</v>
      </c>
      <c r="I89" s="31" t="s">
        <v>247</v>
      </c>
      <c r="J89" s="35">
        <v>6</v>
      </c>
      <c r="K89" s="36">
        <v>65.4</v>
      </c>
      <c r="L89" s="33">
        <f t="shared" si="6"/>
        <v>26.16</v>
      </c>
      <c r="M89" s="30">
        <f t="shared" si="7"/>
        <v>64.584</v>
      </c>
      <c r="N89" s="34" cm="1">
        <f t="array" ref="N89">SUMPRODUCT(--($E$3:$E$155=E89),--($M$3:$M$155&gt;M89))+1</f>
        <v>15</v>
      </c>
      <c r="O89" s="34"/>
    </row>
    <row r="90" s="14" customFormat="1" customHeight="1" spans="1:15">
      <c r="A90" s="23" t="s">
        <v>290</v>
      </c>
      <c r="B90" s="23" t="s">
        <v>291</v>
      </c>
      <c r="C90" s="23" t="s">
        <v>31</v>
      </c>
      <c r="D90" s="24" t="s">
        <v>292</v>
      </c>
      <c r="E90" s="23" t="s">
        <v>246</v>
      </c>
      <c r="F90" s="23" t="s">
        <v>21</v>
      </c>
      <c r="G90" s="24">
        <v>83.78</v>
      </c>
      <c r="H90" s="25">
        <f t="shared" si="5"/>
        <v>33.512</v>
      </c>
      <c r="I90" s="31" t="s">
        <v>247</v>
      </c>
      <c r="J90" s="35">
        <v>15</v>
      </c>
      <c r="K90" s="36">
        <v>76.3</v>
      </c>
      <c r="L90" s="33">
        <f t="shared" si="6"/>
        <v>30.52</v>
      </c>
      <c r="M90" s="30">
        <f t="shared" si="7"/>
        <v>64.032</v>
      </c>
      <c r="N90" s="34" cm="1">
        <f t="array" ref="N90">SUMPRODUCT(--($E$3:$E$155=E90),--($M$3:$M$155&gt;M90))+1</f>
        <v>16</v>
      </c>
      <c r="O90" s="34"/>
    </row>
    <row r="91" s="14" customFormat="1" customHeight="1" spans="1:15">
      <c r="A91" s="23" t="s">
        <v>293</v>
      </c>
      <c r="B91" s="23" t="s">
        <v>294</v>
      </c>
      <c r="C91" s="23" t="s">
        <v>18</v>
      </c>
      <c r="D91" s="24" t="s">
        <v>295</v>
      </c>
      <c r="E91" s="23" t="s">
        <v>246</v>
      </c>
      <c r="F91" s="23" t="s">
        <v>21</v>
      </c>
      <c r="G91" s="24">
        <v>85.99</v>
      </c>
      <c r="H91" s="25">
        <f t="shared" si="5"/>
        <v>34.396</v>
      </c>
      <c r="I91" s="31" t="s">
        <v>247</v>
      </c>
      <c r="J91" s="35">
        <v>29</v>
      </c>
      <c r="K91" s="36">
        <v>72.3</v>
      </c>
      <c r="L91" s="33">
        <f t="shared" si="6"/>
        <v>28.92</v>
      </c>
      <c r="M91" s="30">
        <f t="shared" si="7"/>
        <v>63.316</v>
      </c>
      <c r="N91" s="34" cm="1">
        <f t="array" ref="N91">SUMPRODUCT(--($E$3:$E$155=E91),--($M$3:$M$155&gt;M91))+1</f>
        <v>17</v>
      </c>
      <c r="O91" s="34"/>
    </row>
    <row r="92" s="14" customFormat="1" customHeight="1" spans="1:15">
      <c r="A92" s="23" t="s">
        <v>296</v>
      </c>
      <c r="B92" s="23" t="s">
        <v>297</v>
      </c>
      <c r="C92" s="23" t="s">
        <v>18</v>
      </c>
      <c r="D92" s="24" t="s">
        <v>298</v>
      </c>
      <c r="E92" s="23" t="s">
        <v>246</v>
      </c>
      <c r="F92" s="23" t="s">
        <v>21</v>
      </c>
      <c r="G92" s="24">
        <v>85.64</v>
      </c>
      <c r="H92" s="25">
        <f t="shared" si="5"/>
        <v>34.256</v>
      </c>
      <c r="I92" s="31" t="s">
        <v>247</v>
      </c>
      <c r="J92" s="35">
        <v>8</v>
      </c>
      <c r="K92" s="36">
        <v>72.26</v>
      </c>
      <c r="L92" s="33">
        <f t="shared" si="6"/>
        <v>28.904</v>
      </c>
      <c r="M92" s="30">
        <f t="shared" si="7"/>
        <v>63.16</v>
      </c>
      <c r="N92" s="34" cm="1">
        <f t="array" ref="N92">SUMPRODUCT(--($E$3:$E$155=E92),--($M$3:$M$155&gt;M92))+1</f>
        <v>18</v>
      </c>
      <c r="O92" s="34"/>
    </row>
    <row r="93" s="14" customFormat="1" customHeight="1" spans="1:15">
      <c r="A93" s="23" t="s">
        <v>299</v>
      </c>
      <c r="B93" s="23" t="s">
        <v>300</v>
      </c>
      <c r="C93" s="23" t="s">
        <v>31</v>
      </c>
      <c r="D93" s="24" t="s">
        <v>301</v>
      </c>
      <c r="E93" s="23" t="s">
        <v>246</v>
      </c>
      <c r="F93" s="23" t="s">
        <v>21</v>
      </c>
      <c r="G93" s="24">
        <v>86.71</v>
      </c>
      <c r="H93" s="25">
        <f t="shared" si="5"/>
        <v>34.684</v>
      </c>
      <c r="I93" s="31" t="s">
        <v>247</v>
      </c>
      <c r="J93" s="35">
        <v>26</v>
      </c>
      <c r="K93" s="36">
        <v>70.86</v>
      </c>
      <c r="L93" s="33">
        <f t="shared" si="6"/>
        <v>28.344</v>
      </c>
      <c r="M93" s="30">
        <f t="shared" si="7"/>
        <v>63.028</v>
      </c>
      <c r="N93" s="34" cm="1">
        <f t="array" ref="N93">SUMPRODUCT(--($E$3:$E$155=E93),--($M$3:$M$155&gt;M93))+1</f>
        <v>19</v>
      </c>
      <c r="O93" s="34"/>
    </row>
    <row r="94" s="14" customFormat="1" customHeight="1" spans="1:15">
      <c r="A94" s="23" t="s">
        <v>302</v>
      </c>
      <c r="B94" s="23" t="s">
        <v>303</v>
      </c>
      <c r="C94" s="23" t="s">
        <v>31</v>
      </c>
      <c r="D94" s="24" t="s">
        <v>304</v>
      </c>
      <c r="E94" s="23" t="s">
        <v>246</v>
      </c>
      <c r="F94" s="23" t="s">
        <v>21</v>
      </c>
      <c r="G94" s="24">
        <v>87.15</v>
      </c>
      <c r="H94" s="25">
        <f t="shared" si="5"/>
        <v>34.86</v>
      </c>
      <c r="I94" s="31" t="s">
        <v>247</v>
      </c>
      <c r="J94" s="35">
        <v>24</v>
      </c>
      <c r="K94" s="36">
        <v>70.26</v>
      </c>
      <c r="L94" s="33">
        <f t="shared" si="6"/>
        <v>28.104</v>
      </c>
      <c r="M94" s="30">
        <f t="shared" si="7"/>
        <v>62.964</v>
      </c>
      <c r="N94" s="34" cm="1">
        <f t="array" ref="N94">SUMPRODUCT(--($E$3:$E$155=E94),--($M$3:$M$155&gt;M94))+1</f>
        <v>20</v>
      </c>
      <c r="O94" s="34"/>
    </row>
    <row r="95" s="14" customFormat="1" customHeight="1" spans="1:15">
      <c r="A95" s="23" t="s">
        <v>305</v>
      </c>
      <c r="B95" s="23" t="s">
        <v>306</v>
      </c>
      <c r="C95" s="23" t="s">
        <v>31</v>
      </c>
      <c r="D95" s="24" t="s">
        <v>307</v>
      </c>
      <c r="E95" s="23" t="s">
        <v>246</v>
      </c>
      <c r="F95" s="23" t="s">
        <v>21</v>
      </c>
      <c r="G95" s="24">
        <v>84.61</v>
      </c>
      <c r="H95" s="25">
        <f t="shared" si="5"/>
        <v>33.844</v>
      </c>
      <c r="I95" s="31" t="s">
        <v>247</v>
      </c>
      <c r="J95" s="35">
        <v>3</v>
      </c>
      <c r="K95" s="36">
        <v>72.4</v>
      </c>
      <c r="L95" s="33">
        <f t="shared" si="6"/>
        <v>28.96</v>
      </c>
      <c r="M95" s="30">
        <f t="shared" si="7"/>
        <v>62.804</v>
      </c>
      <c r="N95" s="34" cm="1">
        <f t="array" ref="N95">SUMPRODUCT(--($E$3:$E$155=E95),--($M$3:$M$155&gt;M95))+1</f>
        <v>21</v>
      </c>
      <c r="O95" s="34"/>
    </row>
    <row r="96" s="14" customFormat="1" customHeight="1" spans="1:15">
      <c r="A96" s="23" t="s">
        <v>308</v>
      </c>
      <c r="B96" s="23" t="s">
        <v>309</v>
      </c>
      <c r="C96" s="23" t="s">
        <v>18</v>
      </c>
      <c r="D96" s="24" t="s">
        <v>310</v>
      </c>
      <c r="E96" s="23" t="s">
        <v>246</v>
      </c>
      <c r="F96" s="23" t="s">
        <v>21</v>
      </c>
      <c r="G96" s="24">
        <v>85.61</v>
      </c>
      <c r="H96" s="25">
        <f t="shared" si="5"/>
        <v>34.244</v>
      </c>
      <c r="I96" s="31" t="s">
        <v>247</v>
      </c>
      <c r="J96" s="35">
        <v>1</v>
      </c>
      <c r="K96" s="36">
        <v>70.9</v>
      </c>
      <c r="L96" s="33">
        <f t="shared" si="6"/>
        <v>28.36</v>
      </c>
      <c r="M96" s="30">
        <f t="shared" si="7"/>
        <v>62.604</v>
      </c>
      <c r="N96" s="34" cm="1">
        <f t="array" ref="N96">SUMPRODUCT(--($E$3:$E$155=E96),--($M$3:$M$155&gt;M96))+1</f>
        <v>22</v>
      </c>
      <c r="O96" s="34"/>
    </row>
    <row r="97" s="14" customFormat="1" customHeight="1" spans="1:15">
      <c r="A97" s="23" t="s">
        <v>311</v>
      </c>
      <c r="B97" s="23" t="s">
        <v>312</v>
      </c>
      <c r="C97" s="23" t="s">
        <v>31</v>
      </c>
      <c r="D97" s="24" t="s">
        <v>313</v>
      </c>
      <c r="E97" s="23" t="s">
        <v>246</v>
      </c>
      <c r="F97" s="23" t="s">
        <v>21</v>
      </c>
      <c r="G97" s="24">
        <v>81.36</v>
      </c>
      <c r="H97" s="25">
        <f t="shared" si="5"/>
        <v>32.544</v>
      </c>
      <c r="I97" s="31" t="s">
        <v>247</v>
      </c>
      <c r="J97" s="35">
        <v>31</v>
      </c>
      <c r="K97" s="36">
        <v>73.46</v>
      </c>
      <c r="L97" s="33">
        <f t="shared" si="6"/>
        <v>29.384</v>
      </c>
      <c r="M97" s="30">
        <f t="shared" si="7"/>
        <v>61.928</v>
      </c>
      <c r="N97" s="34" cm="1">
        <f t="array" ref="N97">SUMPRODUCT(--($E$3:$E$155=E97),--($M$3:$M$155&gt;M97))+1</f>
        <v>23</v>
      </c>
      <c r="O97" s="34"/>
    </row>
    <row r="98" s="14" customFormat="1" customHeight="1" spans="1:15">
      <c r="A98" s="23" t="s">
        <v>314</v>
      </c>
      <c r="B98" s="23" t="s">
        <v>315</v>
      </c>
      <c r="C98" s="23" t="s">
        <v>18</v>
      </c>
      <c r="D98" s="24" t="s">
        <v>316</v>
      </c>
      <c r="E98" s="23" t="s">
        <v>246</v>
      </c>
      <c r="F98" s="23" t="s">
        <v>21</v>
      </c>
      <c r="G98" s="24">
        <v>78.23</v>
      </c>
      <c r="H98" s="25">
        <f t="shared" si="5"/>
        <v>31.292</v>
      </c>
      <c r="I98" s="31" t="s">
        <v>247</v>
      </c>
      <c r="J98" s="35">
        <v>14</v>
      </c>
      <c r="K98" s="36">
        <v>76.3</v>
      </c>
      <c r="L98" s="33">
        <f t="shared" si="6"/>
        <v>30.52</v>
      </c>
      <c r="M98" s="30">
        <f t="shared" si="7"/>
        <v>61.812</v>
      </c>
      <c r="N98" s="34" cm="1">
        <f t="array" ref="N98">SUMPRODUCT(--($E$3:$E$155=E98),--($M$3:$M$155&gt;M98))+1</f>
        <v>24</v>
      </c>
      <c r="O98" s="34"/>
    </row>
    <row r="99" s="14" customFormat="1" customHeight="1" spans="1:15">
      <c r="A99" s="23" t="s">
        <v>317</v>
      </c>
      <c r="B99" s="23" t="s">
        <v>318</v>
      </c>
      <c r="C99" s="23" t="s">
        <v>18</v>
      </c>
      <c r="D99" s="24" t="s">
        <v>319</v>
      </c>
      <c r="E99" s="23" t="s">
        <v>246</v>
      </c>
      <c r="F99" s="23" t="s">
        <v>21</v>
      </c>
      <c r="G99" s="24">
        <v>81.71</v>
      </c>
      <c r="H99" s="25">
        <f t="shared" si="5"/>
        <v>32.684</v>
      </c>
      <c r="I99" s="31" t="s">
        <v>247</v>
      </c>
      <c r="J99" s="35">
        <v>22</v>
      </c>
      <c r="K99" s="36">
        <v>70.6</v>
      </c>
      <c r="L99" s="33">
        <f t="shared" si="6"/>
        <v>28.24</v>
      </c>
      <c r="M99" s="30">
        <f t="shared" si="7"/>
        <v>60.924</v>
      </c>
      <c r="N99" s="34" cm="1">
        <f t="array" ref="N99">SUMPRODUCT(--($E$3:$E$155=E99),--($M$3:$M$155&gt;M99))+1</f>
        <v>25</v>
      </c>
      <c r="O99" s="34"/>
    </row>
    <row r="100" s="14" customFormat="1" customHeight="1" spans="1:15">
      <c r="A100" s="23" t="s">
        <v>320</v>
      </c>
      <c r="B100" s="23" t="s">
        <v>321</v>
      </c>
      <c r="C100" s="23" t="s">
        <v>31</v>
      </c>
      <c r="D100" s="24" t="s">
        <v>322</v>
      </c>
      <c r="E100" s="23" t="s">
        <v>246</v>
      </c>
      <c r="F100" s="23" t="s">
        <v>21</v>
      </c>
      <c r="G100" s="24">
        <v>84.25</v>
      </c>
      <c r="H100" s="25">
        <f t="shared" si="5"/>
        <v>33.7</v>
      </c>
      <c r="I100" s="31" t="s">
        <v>247</v>
      </c>
      <c r="J100" s="35">
        <v>23</v>
      </c>
      <c r="K100" s="36">
        <v>64.3</v>
      </c>
      <c r="L100" s="33">
        <f t="shared" si="6"/>
        <v>25.72</v>
      </c>
      <c r="M100" s="30">
        <f t="shared" ref="M100:M131" si="8">H100+L100</f>
        <v>59.42</v>
      </c>
      <c r="N100" s="34" cm="1">
        <f t="array" ref="N100">SUMPRODUCT(--($E$3:$E$155=E100),--($M$3:$M$155&gt;M100))+1</f>
        <v>26</v>
      </c>
      <c r="O100" s="34"/>
    </row>
    <row r="101" s="14" customFormat="1" customHeight="1" spans="1:15">
      <c r="A101" s="23" t="s">
        <v>323</v>
      </c>
      <c r="B101" s="23" t="s">
        <v>324</v>
      </c>
      <c r="C101" s="23" t="s">
        <v>31</v>
      </c>
      <c r="D101" s="24" t="s">
        <v>325</v>
      </c>
      <c r="E101" s="23" t="s">
        <v>246</v>
      </c>
      <c r="F101" s="23" t="s">
        <v>21</v>
      </c>
      <c r="G101" s="24">
        <v>82.38</v>
      </c>
      <c r="H101" s="25">
        <f t="shared" si="5"/>
        <v>32.952</v>
      </c>
      <c r="I101" s="31" t="s">
        <v>247</v>
      </c>
      <c r="J101" s="35">
        <v>28</v>
      </c>
      <c r="K101" s="36">
        <v>66.12</v>
      </c>
      <c r="L101" s="33">
        <f t="shared" si="6"/>
        <v>26.448</v>
      </c>
      <c r="M101" s="30">
        <f t="shared" si="8"/>
        <v>59.4</v>
      </c>
      <c r="N101" s="34" cm="1">
        <f t="array" ref="N101">SUMPRODUCT(--($E$3:$E$155=E101),--($M$3:$M$155&gt;M101))+1</f>
        <v>27</v>
      </c>
      <c r="O101" s="34"/>
    </row>
    <row r="102" s="14" customFormat="1" customHeight="1" spans="1:15">
      <c r="A102" s="23" t="s">
        <v>326</v>
      </c>
      <c r="B102" s="23" t="s">
        <v>327</v>
      </c>
      <c r="C102" s="23" t="s">
        <v>31</v>
      </c>
      <c r="D102" s="24" t="s">
        <v>328</v>
      </c>
      <c r="E102" s="23" t="s">
        <v>246</v>
      </c>
      <c r="F102" s="23" t="s">
        <v>21</v>
      </c>
      <c r="G102" s="24">
        <v>89.86</v>
      </c>
      <c r="H102" s="25">
        <f t="shared" si="5"/>
        <v>35.944</v>
      </c>
      <c r="I102" s="31" t="s">
        <v>247</v>
      </c>
      <c r="J102" s="35">
        <v>18</v>
      </c>
      <c r="K102" s="36">
        <v>57.46</v>
      </c>
      <c r="L102" s="33">
        <f t="shared" si="6"/>
        <v>22.984</v>
      </c>
      <c r="M102" s="30">
        <f t="shared" si="8"/>
        <v>58.928</v>
      </c>
      <c r="N102" s="34" cm="1">
        <f t="array" ref="N102">SUMPRODUCT(--($E$3:$E$155=E102),--($M$3:$M$155&gt;M102))+1</f>
        <v>28</v>
      </c>
      <c r="O102" s="34"/>
    </row>
    <row r="103" s="14" customFormat="1" customHeight="1" spans="1:15">
      <c r="A103" s="23" t="s">
        <v>329</v>
      </c>
      <c r="B103" s="23" t="s">
        <v>330</v>
      </c>
      <c r="C103" s="23" t="s">
        <v>31</v>
      </c>
      <c r="D103" s="24" t="s">
        <v>331</v>
      </c>
      <c r="E103" s="23" t="s">
        <v>246</v>
      </c>
      <c r="F103" s="23" t="s">
        <v>21</v>
      </c>
      <c r="G103" s="24">
        <v>79.2</v>
      </c>
      <c r="H103" s="25">
        <f t="shared" si="5"/>
        <v>31.68</v>
      </c>
      <c r="I103" s="31" t="s">
        <v>247</v>
      </c>
      <c r="J103" s="35">
        <v>27</v>
      </c>
      <c r="K103" s="36">
        <v>66.92</v>
      </c>
      <c r="L103" s="33">
        <f t="shared" si="6"/>
        <v>26.768</v>
      </c>
      <c r="M103" s="30">
        <f t="shared" si="8"/>
        <v>58.448</v>
      </c>
      <c r="N103" s="34" cm="1">
        <f t="array" ref="N103">SUMPRODUCT(--($E$3:$E$155=E103),--($M$3:$M$155&gt;M103))+1</f>
        <v>29</v>
      </c>
      <c r="O103" s="34"/>
    </row>
    <row r="104" s="14" customFormat="1" customHeight="1" spans="1:15">
      <c r="A104" s="23" t="s">
        <v>332</v>
      </c>
      <c r="B104" s="23" t="s">
        <v>333</v>
      </c>
      <c r="C104" s="23" t="s">
        <v>31</v>
      </c>
      <c r="D104" s="24" t="s">
        <v>334</v>
      </c>
      <c r="E104" s="23" t="s">
        <v>246</v>
      </c>
      <c r="F104" s="23" t="s">
        <v>21</v>
      </c>
      <c r="G104" s="24">
        <v>84.66</v>
      </c>
      <c r="H104" s="25">
        <f t="shared" si="5"/>
        <v>33.864</v>
      </c>
      <c r="I104" s="31" t="s">
        <v>247</v>
      </c>
      <c r="J104" s="35">
        <v>19</v>
      </c>
      <c r="K104" s="36">
        <v>60.66</v>
      </c>
      <c r="L104" s="33">
        <f t="shared" si="6"/>
        <v>24.264</v>
      </c>
      <c r="M104" s="30">
        <f t="shared" si="8"/>
        <v>58.128</v>
      </c>
      <c r="N104" s="34" cm="1">
        <f t="array" ref="N104">SUMPRODUCT(--($E$3:$E$155=E104),--($M$3:$M$155&gt;M104))+1</f>
        <v>30</v>
      </c>
      <c r="O104" s="34"/>
    </row>
    <row r="105" s="14" customFormat="1" customHeight="1" spans="1:15">
      <c r="A105" s="23" t="s">
        <v>335</v>
      </c>
      <c r="B105" s="23" t="s">
        <v>336</v>
      </c>
      <c r="C105" s="23" t="s">
        <v>18</v>
      </c>
      <c r="D105" s="24" t="s">
        <v>337</v>
      </c>
      <c r="E105" s="23" t="s">
        <v>246</v>
      </c>
      <c r="F105" s="23" t="s">
        <v>21</v>
      </c>
      <c r="G105" s="24">
        <v>86.35</v>
      </c>
      <c r="H105" s="25">
        <f t="shared" si="5"/>
        <v>34.54</v>
      </c>
      <c r="I105" s="31" t="s">
        <v>247</v>
      </c>
      <c r="J105" s="29" t="s">
        <v>73</v>
      </c>
      <c r="K105" s="36"/>
      <c r="L105" s="33">
        <f t="shared" si="6"/>
        <v>0</v>
      </c>
      <c r="M105" s="30">
        <f t="shared" si="8"/>
        <v>34.54</v>
      </c>
      <c r="N105" s="34">
        <f t="array" ref="N105">SUMPRODUCT(--($E$3:$E$155=E105),--($M$3:$M$155&gt;M105))+1</f>
        <v>31</v>
      </c>
      <c r="O105" s="34"/>
    </row>
    <row r="106" s="14" customFormat="1" customHeight="1" spans="1:15">
      <c r="A106" s="23" t="s">
        <v>338</v>
      </c>
      <c r="B106" s="23" t="s">
        <v>339</v>
      </c>
      <c r="C106" s="23" t="s">
        <v>31</v>
      </c>
      <c r="D106" s="24" t="s">
        <v>340</v>
      </c>
      <c r="E106" s="23" t="s">
        <v>246</v>
      </c>
      <c r="F106" s="23" t="s">
        <v>21</v>
      </c>
      <c r="G106" s="24">
        <v>85.78</v>
      </c>
      <c r="H106" s="25">
        <f t="shared" si="5"/>
        <v>34.312</v>
      </c>
      <c r="I106" s="31" t="s">
        <v>247</v>
      </c>
      <c r="J106" s="29" t="s">
        <v>73</v>
      </c>
      <c r="K106" s="36"/>
      <c r="L106" s="33">
        <f t="shared" si="6"/>
        <v>0</v>
      </c>
      <c r="M106" s="30">
        <f t="shared" si="8"/>
        <v>34.312</v>
      </c>
      <c r="N106" s="34">
        <f t="array" ref="N106">SUMPRODUCT(--($E$3:$E$155=E106),--($M$3:$M$155&gt;M106))+1</f>
        <v>32</v>
      </c>
      <c r="O106" s="34"/>
    </row>
    <row r="107" s="14" customFormat="1" customHeight="1" spans="1:15">
      <c r="A107" s="23" t="s">
        <v>341</v>
      </c>
      <c r="B107" s="23" t="s">
        <v>342</v>
      </c>
      <c r="C107" s="23" t="s">
        <v>18</v>
      </c>
      <c r="D107" s="24" t="s">
        <v>343</v>
      </c>
      <c r="E107" s="23" t="s">
        <v>246</v>
      </c>
      <c r="F107" s="23" t="s">
        <v>21</v>
      </c>
      <c r="G107" s="24">
        <v>83.11</v>
      </c>
      <c r="H107" s="25">
        <f t="shared" si="5"/>
        <v>33.244</v>
      </c>
      <c r="I107" s="31" t="s">
        <v>247</v>
      </c>
      <c r="J107" s="35">
        <v>17</v>
      </c>
      <c r="K107" s="36">
        <v>0</v>
      </c>
      <c r="L107" s="33">
        <f t="shared" si="6"/>
        <v>0</v>
      </c>
      <c r="M107" s="30">
        <f t="shared" si="8"/>
        <v>33.244</v>
      </c>
      <c r="N107" s="34">
        <f t="array" ref="N107">SUMPRODUCT(--($E$3:$E$155=E107),--($M$3:$M$155&gt;M107))+1</f>
        <v>33</v>
      </c>
      <c r="O107" s="34"/>
    </row>
    <row r="108" s="14" customFormat="1" customHeight="1" spans="1:15">
      <c r="A108" s="23" t="s">
        <v>344</v>
      </c>
      <c r="B108" s="23" t="s">
        <v>345</v>
      </c>
      <c r="C108" s="23" t="s">
        <v>18</v>
      </c>
      <c r="D108" s="24" t="s">
        <v>346</v>
      </c>
      <c r="E108" s="23" t="s">
        <v>246</v>
      </c>
      <c r="F108" s="23" t="s">
        <v>21</v>
      </c>
      <c r="G108" s="24">
        <v>78.45</v>
      </c>
      <c r="H108" s="25">
        <f t="shared" si="5"/>
        <v>31.38</v>
      </c>
      <c r="I108" s="31" t="s">
        <v>247</v>
      </c>
      <c r="J108" s="29" t="s">
        <v>73</v>
      </c>
      <c r="K108" s="36"/>
      <c r="L108" s="33">
        <f t="shared" si="6"/>
        <v>0</v>
      </c>
      <c r="M108" s="30">
        <f t="shared" si="8"/>
        <v>31.38</v>
      </c>
      <c r="N108" s="34">
        <f t="array" ref="N108">SUMPRODUCT(--($E$3:$E$155=E108),--($M$3:$M$155&gt;M108))+1</f>
        <v>34</v>
      </c>
      <c r="O108" s="34"/>
    </row>
    <row r="109" s="14" customFormat="1" customHeight="1" spans="1:15">
      <c r="A109" s="23" t="s">
        <v>347</v>
      </c>
      <c r="B109" s="23" t="s">
        <v>348</v>
      </c>
      <c r="C109" s="23" t="s">
        <v>31</v>
      </c>
      <c r="D109" s="24" t="s">
        <v>349</v>
      </c>
      <c r="E109" s="23" t="s">
        <v>350</v>
      </c>
      <c r="F109" s="23" t="s">
        <v>21</v>
      </c>
      <c r="G109" s="24">
        <v>96.8</v>
      </c>
      <c r="H109" s="25">
        <f t="shared" si="5"/>
        <v>38.72</v>
      </c>
      <c r="I109" s="31" t="s">
        <v>351</v>
      </c>
      <c r="J109" s="35">
        <v>4</v>
      </c>
      <c r="K109" s="36">
        <v>78.6</v>
      </c>
      <c r="L109" s="33">
        <f t="shared" si="6"/>
        <v>31.44</v>
      </c>
      <c r="M109" s="30">
        <f t="shared" si="8"/>
        <v>70.16</v>
      </c>
      <c r="N109" s="34" cm="1">
        <f t="array" ref="N109">SUMPRODUCT(--($E$3:$E$155=E109),--($M$3:$M$155&gt;M109))+1</f>
        <v>1</v>
      </c>
      <c r="O109" s="34"/>
    </row>
    <row r="110" s="14" customFormat="1" customHeight="1" spans="1:15">
      <c r="A110" s="23" t="s">
        <v>352</v>
      </c>
      <c r="B110" s="23" t="s">
        <v>353</v>
      </c>
      <c r="C110" s="23" t="s">
        <v>18</v>
      </c>
      <c r="D110" s="24" t="s">
        <v>354</v>
      </c>
      <c r="E110" s="23" t="s">
        <v>350</v>
      </c>
      <c r="F110" s="23" t="s">
        <v>21</v>
      </c>
      <c r="G110" s="24">
        <v>97.28</v>
      </c>
      <c r="H110" s="25">
        <f t="shared" si="5"/>
        <v>38.912</v>
      </c>
      <c r="I110" s="31" t="s">
        <v>351</v>
      </c>
      <c r="J110" s="35">
        <v>2</v>
      </c>
      <c r="K110" s="36">
        <v>76.4</v>
      </c>
      <c r="L110" s="33">
        <f t="shared" si="6"/>
        <v>30.56</v>
      </c>
      <c r="M110" s="30">
        <f t="shared" si="8"/>
        <v>69.472</v>
      </c>
      <c r="N110" s="34" cm="1">
        <f t="array" ref="N110">SUMPRODUCT(--($E$3:$E$155=E110),--($M$3:$M$155&gt;M110))+1</f>
        <v>2</v>
      </c>
      <c r="O110" s="34"/>
    </row>
    <row r="111" s="14" customFormat="1" customHeight="1" spans="1:15">
      <c r="A111" s="23" t="s">
        <v>355</v>
      </c>
      <c r="B111" s="23" t="s">
        <v>356</v>
      </c>
      <c r="C111" s="23" t="s">
        <v>31</v>
      </c>
      <c r="D111" s="24" t="s">
        <v>357</v>
      </c>
      <c r="E111" s="23" t="s">
        <v>350</v>
      </c>
      <c r="F111" s="23" t="s">
        <v>21</v>
      </c>
      <c r="G111" s="24">
        <v>95.96</v>
      </c>
      <c r="H111" s="25">
        <f t="shared" si="5"/>
        <v>38.384</v>
      </c>
      <c r="I111" s="31" t="s">
        <v>351</v>
      </c>
      <c r="J111" s="35">
        <v>7</v>
      </c>
      <c r="K111" s="36">
        <v>75.4</v>
      </c>
      <c r="L111" s="33">
        <f t="shared" si="6"/>
        <v>30.16</v>
      </c>
      <c r="M111" s="30">
        <f t="shared" si="8"/>
        <v>68.544</v>
      </c>
      <c r="N111" s="34" cm="1">
        <f t="array" ref="N111">SUMPRODUCT(--($E$3:$E$155=E111),--($M$3:$M$155&gt;M111))+1</f>
        <v>3</v>
      </c>
      <c r="O111" s="34"/>
    </row>
    <row r="112" s="14" customFormat="1" customHeight="1" spans="1:15">
      <c r="A112" s="23" t="s">
        <v>358</v>
      </c>
      <c r="B112" s="23" t="s">
        <v>359</v>
      </c>
      <c r="C112" s="23" t="s">
        <v>31</v>
      </c>
      <c r="D112" s="24" t="s">
        <v>360</v>
      </c>
      <c r="E112" s="23" t="s">
        <v>350</v>
      </c>
      <c r="F112" s="23" t="s">
        <v>21</v>
      </c>
      <c r="G112" s="24">
        <v>100.48</v>
      </c>
      <c r="H112" s="25">
        <f t="shared" si="5"/>
        <v>40.192</v>
      </c>
      <c r="I112" s="31" t="s">
        <v>351</v>
      </c>
      <c r="J112" s="35">
        <v>11</v>
      </c>
      <c r="K112" s="36">
        <v>69.2</v>
      </c>
      <c r="L112" s="33">
        <f t="shared" si="6"/>
        <v>27.68</v>
      </c>
      <c r="M112" s="30">
        <f t="shared" si="8"/>
        <v>67.872</v>
      </c>
      <c r="N112" s="34" cm="1">
        <f t="array" ref="N112">SUMPRODUCT(--($E$3:$E$155=E112),--($M$3:$M$155&gt;M112))+1</f>
        <v>4</v>
      </c>
      <c r="O112" s="34"/>
    </row>
    <row r="113" s="14" customFormat="1" customHeight="1" spans="1:15">
      <c r="A113" s="23" t="s">
        <v>361</v>
      </c>
      <c r="B113" s="23" t="s">
        <v>362</v>
      </c>
      <c r="C113" s="23" t="s">
        <v>31</v>
      </c>
      <c r="D113" s="24" t="s">
        <v>363</v>
      </c>
      <c r="E113" s="23" t="s">
        <v>350</v>
      </c>
      <c r="F113" s="23" t="s">
        <v>21</v>
      </c>
      <c r="G113" s="24">
        <v>90.92</v>
      </c>
      <c r="H113" s="25">
        <f t="shared" si="5"/>
        <v>36.368</v>
      </c>
      <c r="I113" s="31" t="s">
        <v>351</v>
      </c>
      <c r="J113" s="35">
        <v>9</v>
      </c>
      <c r="K113" s="36">
        <v>78.4</v>
      </c>
      <c r="L113" s="33">
        <f t="shared" si="6"/>
        <v>31.36</v>
      </c>
      <c r="M113" s="30">
        <f t="shared" si="8"/>
        <v>67.728</v>
      </c>
      <c r="N113" s="34" cm="1">
        <f t="array" ref="N113">SUMPRODUCT(--($E$3:$E$155=E113),--($M$3:$M$155&gt;M113))+1</f>
        <v>5</v>
      </c>
      <c r="O113" s="34"/>
    </row>
    <row r="114" s="14" customFormat="1" customHeight="1" spans="1:15">
      <c r="A114" s="23" t="s">
        <v>364</v>
      </c>
      <c r="B114" s="23" t="s">
        <v>365</v>
      </c>
      <c r="C114" s="23" t="s">
        <v>31</v>
      </c>
      <c r="D114" s="24" t="s">
        <v>366</v>
      </c>
      <c r="E114" s="23" t="s">
        <v>350</v>
      </c>
      <c r="F114" s="23" t="s">
        <v>21</v>
      </c>
      <c r="G114" s="24">
        <v>90.05</v>
      </c>
      <c r="H114" s="25">
        <f t="shared" si="5"/>
        <v>36.02</v>
      </c>
      <c r="I114" s="31" t="s">
        <v>351</v>
      </c>
      <c r="J114" s="35">
        <v>10</v>
      </c>
      <c r="K114" s="36">
        <v>78.2</v>
      </c>
      <c r="L114" s="33">
        <f t="shared" si="6"/>
        <v>31.28</v>
      </c>
      <c r="M114" s="30">
        <f t="shared" si="8"/>
        <v>67.3</v>
      </c>
      <c r="N114" s="34" cm="1">
        <f t="array" ref="N114">SUMPRODUCT(--($E$3:$E$155=E114),--($M$3:$M$155&gt;M114))+1</f>
        <v>6</v>
      </c>
      <c r="O114" s="34"/>
    </row>
    <row r="115" s="14" customFormat="1" customHeight="1" spans="1:15">
      <c r="A115" s="23" t="s">
        <v>367</v>
      </c>
      <c r="B115" s="23" t="s">
        <v>368</v>
      </c>
      <c r="C115" s="23" t="s">
        <v>31</v>
      </c>
      <c r="D115" s="24" t="s">
        <v>369</v>
      </c>
      <c r="E115" s="23" t="s">
        <v>350</v>
      </c>
      <c r="F115" s="23" t="s">
        <v>21</v>
      </c>
      <c r="G115" s="24">
        <v>86.12</v>
      </c>
      <c r="H115" s="25">
        <f t="shared" si="5"/>
        <v>34.448</v>
      </c>
      <c r="I115" s="31" t="s">
        <v>351</v>
      </c>
      <c r="J115" s="35">
        <v>22</v>
      </c>
      <c r="K115" s="36">
        <v>79</v>
      </c>
      <c r="L115" s="33">
        <f t="shared" si="6"/>
        <v>31.6</v>
      </c>
      <c r="M115" s="30">
        <f t="shared" si="8"/>
        <v>66.048</v>
      </c>
      <c r="N115" s="34" cm="1">
        <f t="array" ref="N115">SUMPRODUCT(--($E$3:$E$155=E115),--($M$3:$M$155&gt;M115))+1</f>
        <v>7</v>
      </c>
      <c r="O115" s="34"/>
    </row>
    <row r="116" s="14" customFormat="1" customHeight="1" spans="1:15">
      <c r="A116" s="23" t="s">
        <v>370</v>
      </c>
      <c r="B116" s="23" t="s">
        <v>371</v>
      </c>
      <c r="C116" s="23" t="s">
        <v>31</v>
      </c>
      <c r="D116" s="24" t="s">
        <v>372</v>
      </c>
      <c r="E116" s="23" t="s">
        <v>350</v>
      </c>
      <c r="F116" s="23" t="s">
        <v>21</v>
      </c>
      <c r="G116" s="24">
        <v>89.85</v>
      </c>
      <c r="H116" s="25">
        <f t="shared" si="5"/>
        <v>35.94</v>
      </c>
      <c r="I116" s="31" t="s">
        <v>351</v>
      </c>
      <c r="J116" s="35">
        <v>20</v>
      </c>
      <c r="K116" s="36">
        <v>74</v>
      </c>
      <c r="L116" s="33">
        <f t="shared" si="6"/>
        <v>29.6</v>
      </c>
      <c r="M116" s="30">
        <f t="shared" si="8"/>
        <v>65.54</v>
      </c>
      <c r="N116" s="34" cm="1">
        <f t="array" ref="N116">SUMPRODUCT(--($E$3:$E$155=E116),--($M$3:$M$155&gt;M116))+1</f>
        <v>8</v>
      </c>
      <c r="O116" s="34"/>
    </row>
    <row r="117" s="14" customFormat="1" customHeight="1" spans="1:15">
      <c r="A117" s="23" t="s">
        <v>373</v>
      </c>
      <c r="B117" s="23" t="s">
        <v>374</v>
      </c>
      <c r="C117" s="23" t="s">
        <v>18</v>
      </c>
      <c r="D117" s="24" t="s">
        <v>375</v>
      </c>
      <c r="E117" s="23" t="s">
        <v>350</v>
      </c>
      <c r="F117" s="23" t="s">
        <v>21</v>
      </c>
      <c r="G117" s="24">
        <v>92.8</v>
      </c>
      <c r="H117" s="25">
        <f t="shared" si="5"/>
        <v>37.12</v>
      </c>
      <c r="I117" s="31" t="s">
        <v>351</v>
      </c>
      <c r="J117" s="35">
        <v>21</v>
      </c>
      <c r="K117" s="36">
        <v>70.6</v>
      </c>
      <c r="L117" s="33">
        <f t="shared" si="6"/>
        <v>28.24</v>
      </c>
      <c r="M117" s="30">
        <f t="shared" si="8"/>
        <v>65.36</v>
      </c>
      <c r="N117" s="34" cm="1">
        <f t="array" ref="N117">SUMPRODUCT(--($E$3:$E$155=E117),--($M$3:$M$155&gt;M117))+1</f>
        <v>9</v>
      </c>
      <c r="O117" s="34"/>
    </row>
    <row r="118" s="14" customFormat="1" customHeight="1" spans="1:15">
      <c r="A118" s="23" t="s">
        <v>376</v>
      </c>
      <c r="B118" s="23" t="s">
        <v>377</v>
      </c>
      <c r="C118" s="23" t="s">
        <v>31</v>
      </c>
      <c r="D118" s="24" t="s">
        <v>378</v>
      </c>
      <c r="E118" s="23" t="s">
        <v>350</v>
      </c>
      <c r="F118" s="23" t="s">
        <v>21</v>
      </c>
      <c r="G118" s="24">
        <v>93.83</v>
      </c>
      <c r="H118" s="25">
        <f t="shared" si="5"/>
        <v>37.532</v>
      </c>
      <c r="I118" s="31" t="s">
        <v>351</v>
      </c>
      <c r="J118" s="35">
        <v>13</v>
      </c>
      <c r="K118" s="36">
        <v>68.2</v>
      </c>
      <c r="L118" s="33">
        <f t="shared" si="6"/>
        <v>27.28</v>
      </c>
      <c r="M118" s="30">
        <f t="shared" si="8"/>
        <v>64.812</v>
      </c>
      <c r="N118" s="34" cm="1">
        <f t="array" ref="N118">SUMPRODUCT(--($E$3:$E$155=E118),--($M$3:$M$155&gt;M118))+1</f>
        <v>10</v>
      </c>
      <c r="O118" s="34"/>
    </row>
    <row r="119" s="14" customFormat="1" customHeight="1" spans="1:15">
      <c r="A119" s="23" t="s">
        <v>379</v>
      </c>
      <c r="B119" s="23" t="s">
        <v>380</v>
      </c>
      <c r="C119" s="23" t="s">
        <v>31</v>
      </c>
      <c r="D119" s="24" t="s">
        <v>381</v>
      </c>
      <c r="E119" s="23" t="s">
        <v>350</v>
      </c>
      <c r="F119" s="23" t="s">
        <v>21</v>
      </c>
      <c r="G119" s="24">
        <v>91</v>
      </c>
      <c r="H119" s="25">
        <f t="shared" si="5"/>
        <v>36.4</v>
      </c>
      <c r="I119" s="31" t="s">
        <v>351</v>
      </c>
      <c r="J119" s="35">
        <v>16</v>
      </c>
      <c r="K119" s="36">
        <v>68.4</v>
      </c>
      <c r="L119" s="33">
        <f t="shared" si="6"/>
        <v>27.36</v>
      </c>
      <c r="M119" s="30">
        <f t="shared" si="8"/>
        <v>63.76</v>
      </c>
      <c r="N119" s="34" cm="1">
        <f t="array" ref="N119">SUMPRODUCT(--($E$3:$E$155=E119),--($M$3:$M$155&gt;M119))+1</f>
        <v>11</v>
      </c>
      <c r="O119" s="34"/>
    </row>
    <row r="120" s="14" customFormat="1" customHeight="1" spans="1:15">
      <c r="A120" s="23" t="s">
        <v>382</v>
      </c>
      <c r="B120" s="23" t="s">
        <v>383</v>
      </c>
      <c r="C120" s="23" t="s">
        <v>18</v>
      </c>
      <c r="D120" s="24" t="s">
        <v>384</v>
      </c>
      <c r="E120" s="23" t="s">
        <v>350</v>
      </c>
      <c r="F120" s="23" t="s">
        <v>21</v>
      </c>
      <c r="G120" s="24">
        <v>86.56</v>
      </c>
      <c r="H120" s="25">
        <f t="shared" si="5"/>
        <v>34.624</v>
      </c>
      <c r="I120" s="31" t="s">
        <v>351</v>
      </c>
      <c r="J120" s="35">
        <v>14</v>
      </c>
      <c r="K120" s="36">
        <v>72.8</v>
      </c>
      <c r="L120" s="33">
        <f t="shared" si="6"/>
        <v>29.12</v>
      </c>
      <c r="M120" s="30">
        <f t="shared" si="8"/>
        <v>63.744</v>
      </c>
      <c r="N120" s="34" cm="1">
        <f t="array" ref="N120">SUMPRODUCT(--($E$3:$E$155=E120),--($M$3:$M$155&gt;M120))+1</f>
        <v>12</v>
      </c>
      <c r="O120" s="34"/>
    </row>
    <row r="121" s="14" customFormat="1" customHeight="1" spans="1:15">
      <c r="A121" s="23" t="s">
        <v>385</v>
      </c>
      <c r="B121" s="23" t="s">
        <v>386</v>
      </c>
      <c r="C121" s="23" t="s">
        <v>31</v>
      </c>
      <c r="D121" s="24" t="s">
        <v>387</v>
      </c>
      <c r="E121" s="23" t="s">
        <v>350</v>
      </c>
      <c r="F121" s="23" t="s">
        <v>21</v>
      </c>
      <c r="G121" s="24">
        <v>90.5</v>
      </c>
      <c r="H121" s="25">
        <f t="shared" si="5"/>
        <v>36.2</v>
      </c>
      <c r="I121" s="31" t="s">
        <v>351</v>
      </c>
      <c r="J121" s="35">
        <v>5</v>
      </c>
      <c r="K121" s="36">
        <v>67.4</v>
      </c>
      <c r="L121" s="33">
        <f t="shared" si="6"/>
        <v>26.96</v>
      </c>
      <c r="M121" s="30">
        <f t="shared" si="8"/>
        <v>63.16</v>
      </c>
      <c r="N121" s="34" cm="1">
        <f t="array" ref="N121">SUMPRODUCT(--($E$3:$E$155=E121),--($M$3:$M$155&gt;M121))+1</f>
        <v>13</v>
      </c>
      <c r="O121" s="34"/>
    </row>
    <row r="122" s="14" customFormat="1" customHeight="1" spans="1:15">
      <c r="A122" s="23" t="s">
        <v>388</v>
      </c>
      <c r="B122" s="23" t="s">
        <v>389</v>
      </c>
      <c r="C122" s="23" t="s">
        <v>31</v>
      </c>
      <c r="D122" s="24" t="s">
        <v>390</v>
      </c>
      <c r="E122" s="23" t="s">
        <v>350</v>
      </c>
      <c r="F122" s="23" t="s">
        <v>21</v>
      </c>
      <c r="G122" s="24">
        <v>77.28</v>
      </c>
      <c r="H122" s="25">
        <f t="shared" si="5"/>
        <v>30.912</v>
      </c>
      <c r="I122" s="31" t="s">
        <v>351</v>
      </c>
      <c r="J122" s="35">
        <v>8</v>
      </c>
      <c r="K122" s="36">
        <v>79.8</v>
      </c>
      <c r="L122" s="33">
        <f t="shared" si="6"/>
        <v>31.92</v>
      </c>
      <c r="M122" s="30">
        <f t="shared" si="8"/>
        <v>62.832</v>
      </c>
      <c r="N122" s="34" cm="1">
        <f t="array" ref="N122">SUMPRODUCT(--($E$3:$E$155=E122),--($M$3:$M$155&gt;M122))+1</f>
        <v>14</v>
      </c>
      <c r="O122" s="34"/>
    </row>
    <row r="123" s="14" customFormat="1" customHeight="1" spans="1:15">
      <c r="A123" s="23" t="s">
        <v>391</v>
      </c>
      <c r="B123" s="23" t="s">
        <v>392</v>
      </c>
      <c r="C123" s="23" t="s">
        <v>31</v>
      </c>
      <c r="D123" s="24" t="s">
        <v>393</v>
      </c>
      <c r="E123" s="23" t="s">
        <v>350</v>
      </c>
      <c r="F123" s="23" t="s">
        <v>21</v>
      </c>
      <c r="G123" s="24">
        <v>91.34</v>
      </c>
      <c r="H123" s="25">
        <f t="shared" si="5"/>
        <v>36.536</v>
      </c>
      <c r="I123" s="31" t="s">
        <v>351</v>
      </c>
      <c r="J123" s="35">
        <v>12</v>
      </c>
      <c r="K123" s="36">
        <v>63.8</v>
      </c>
      <c r="L123" s="33">
        <f t="shared" si="6"/>
        <v>25.52</v>
      </c>
      <c r="M123" s="30">
        <f t="shared" si="8"/>
        <v>62.056</v>
      </c>
      <c r="N123" s="34" cm="1">
        <f t="array" ref="N123">SUMPRODUCT(--($E$3:$E$155=E123),--($M$3:$M$155&gt;M123))+1</f>
        <v>15</v>
      </c>
      <c r="O123" s="34"/>
    </row>
    <row r="124" s="14" customFormat="1" customHeight="1" spans="1:15">
      <c r="A124" s="23" t="s">
        <v>394</v>
      </c>
      <c r="B124" s="23" t="s">
        <v>395</v>
      </c>
      <c r="C124" s="23" t="s">
        <v>31</v>
      </c>
      <c r="D124" s="24" t="s">
        <v>396</v>
      </c>
      <c r="E124" s="23" t="s">
        <v>350</v>
      </c>
      <c r="F124" s="23" t="s">
        <v>21</v>
      </c>
      <c r="G124" s="24">
        <v>79.26</v>
      </c>
      <c r="H124" s="25">
        <f t="shared" si="5"/>
        <v>31.704</v>
      </c>
      <c r="I124" s="31" t="s">
        <v>351</v>
      </c>
      <c r="J124" s="35">
        <v>6</v>
      </c>
      <c r="K124" s="36">
        <v>71.6</v>
      </c>
      <c r="L124" s="33">
        <f t="shared" si="6"/>
        <v>28.64</v>
      </c>
      <c r="M124" s="30">
        <f t="shared" si="8"/>
        <v>60.344</v>
      </c>
      <c r="N124" s="34" cm="1">
        <f t="array" ref="N124">SUMPRODUCT(--($E$3:$E$155=E124),--($M$3:$M$155&gt;M124))+1</f>
        <v>16</v>
      </c>
      <c r="O124" s="34"/>
    </row>
    <row r="125" s="14" customFormat="1" customHeight="1" spans="1:15">
      <c r="A125" s="23" t="s">
        <v>397</v>
      </c>
      <c r="B125" s="23" t="s">
        <v>398</v>
      </c>
      <c r="C125" s="23" t="s">
        <v>31</v>
      </c>
      <c r="D125" s="24" t="s">
        <v>399</v>
      </c>
      <c r="E125" s="23" t="s">
        <v>350</v>
      </c>
      <c r="F125" s="23" t="s">
        <v>21</v>
      </c>
      <c r="G125" s="24">
        <v>87.19</v>
      </c>
      <c r="H125" s="25">
        <f t="shared" si="5"/>
        <v>34.876</v>
      </c>
      <c r="I125" s="31" t="s">
        <v>351</v>
      </c>
      <c r="J125" s="35">
        <v>15</v>
      </c>
      <c r="K125" s="36">
        <v>62.8</v>
      </c>
      <c r="L125" s="33">
        <f t="shared" si="6"/>
        <v>25.12</v>
      </c>
      <c r="M125" s="30">
        <f t="shared" si="8"/>
        <v>59.996</v>
      </c>
      <c r="N125" s="34" cm="1">
        <f t="array" ref="N125">SUMPRODUCT(--($E$3:$E$155=E125),--($M$3:$M$155&gt;M125))+1</f>
        <v>17</v>
      </c>
      <c r="O125" s="34"/>
    </row>
    <row r="126" s="14" customFormat="1" customHeight="1" spans="1:15">
      <c r="A126" s="23" t="s">
        <v>400</v>
      </c>
      <c r="B126" s="23" t="s">
        <v>401</v>
      </c>
      <c r="C126" s="23" t="s">
        <v>18</v>
      </c>
      <c r="D126" s="24" t="s">
        <v>402</v>
      </c>
      <c r="E126" s="23" t="s">
        <v>350</v>
      </c>
      <c r="F126" s="23" t="s">
        <v>21</v>
      </c>
      <c r="G126" s="24">
        <v>77.32</v>
      </c>
      <c r="H126" s="25">
        <f t="shared" si="5"/>
        <v>30.928</v>
      </c>
      <c r="I126" s="31" t="s">
        <v>351</v>
      </c>
      <c r="J126" s="35">
        <v>17</v>
      </c>
      <c r="K126" s="36">
        <v>71</v>
      </c>
      <c r="L126" s="33">
        <f t="shared" si="6"/>
        <v>28.4</v>
      </c>
      <c r="M126" s="30">
        <f t="shared" si="8"/>
        <v>59.328</v>
      </c>
      <c r="N126" s="34" cm="1">
        <f t="array" ref="N126">SUMPRODUCT(--($E$3:$E$155=E126),--($M$3:$M$155&gt;M126))+1</f>
        <v>18</v>
      </c>
      <c r="O126" s="34"/>
    </row>
    <row r="127" s="14" customFormat="1" customHeight="1" spans="1:15">
      <c r="A127" s="23" t="s">
        <v>403</v>
      </c>
      <c r="B127" s="23" t="s">
        <v>404</v>
      </c>
      <c r="C127" s="23" t="s">
        <v>31</v>
      </c>
      <c r="D127" s="24" t="s">
        <v>405</v>
      </c>
      <c r="E127" s="23" t="s">
        <v>350</v>
      </c>
      <c r="F127" s="23" t="s">
        <v>21</v>
      </c>
      <c r="G127" s="24">
        <v>81.85</v>
      </c>
      <c r="H127" s="25">
        <f t="shared" si="5"/>
        <v>32.74</v>
      </c>
      <c r="I127" s="31" t="s">
        <v>351</v>
      </c>
      <c r="J127" s="35">
        <v>18</v>
      </c>
      <c r="K127" s="36">
        <v>66.2</v>
      </c>
      <c r="L127" s="33">
        <f t="shared" si="6"/>
        <v>26.48</v>
      </c>
      <c r="M127" s="30">
        <f t="shared" si="8"/>
        <v>59.22</v>
      </c>
      <c r="N127" s="34" cm="1">
        <f t="array" ref="N127">SUMPRODUCT(--($E$3:$E$155=E127),--($M$3:$M$155&gt;M127))+1</f>
        <v>19</v>
      </c>
      <c r="O127" s="34"/>
    </row>
    <row r="128" s="14" customFormat="1" customHeight="1" spans="1:15">
      <c r="A128" s="23" t="s">
        <v>406</v>
      </c>
      <c r="B128" s="23" t="s">
        <v>407</v>
      </c>
      <c r="C128" s="23" t="s">
        <v>31</v>
      </c>
      <c r="D128" s="24" t="s">
        <v>408</v>
      </c>
      <c r="E128" s="23" t="s">
        <v>350</v>
      </c>
      <c r="F128" s="23" t="s">
        <v>21</v>
      </c>
      <c r="G128" s="24">
        <v>81.15</v>
      </c>
      <c r="H128" s="25">
        <f t="shared" si="5"/>
        <v>32.46</v>
      </c>
      <c r="I128" s="31" t="s">
        <v>351</v>
      </c>
      <c r="J128" s="35">
        <v>19</v>
      </c>
      <c r="K128" s="36">
        <v>62.6</v>
      </c>
      <c r="L128" s="33">
        <f t="shared" si="6"/>
        <v>25.04</v>
      </c>
      <c r="M128" s="30">
        <f t="shared" si="8"/>
        <v>57.5</v>
      </c>
      <c r="N128" s="34" cm="1">
        <f t="array" ref="N128">SUMPRODUCT(--($E$3:$E$155=E128),--($M$3:$M$155&gt;M128))+1</f>
        <v>20</v>
      </c>
      <c r="O128" s="34"/>
    </row>
    <row r="129" s="14" customFormat="1" customHeight="1" spans="1:15">
      <c r="A129" s="23" t="s">
        <v>409</v>
      </c>
      <c r="B129" s="23" t="s">
        <v>410</v>
      </c>
      <c r="C129" s="23" t="s">
        <v>31</v>
      </c>
      <c r="D129" s="24" t="s">
        <v>411</v>
      </c>
      <c r="E129" s="23" t="s">
        <v>350</v>
      </c>
      <c r="F129" s="23" t="s">
        <v>21</v>
      </c>
      <c r="G129" s="24">
        <v>89.58</v>
      </c>
      <c r="H129" s="25">
        <f t="shared" si="5"/>
        <v>35.832</v>
      </c>
      <c r="I129" s="31" t="s">
        <v>351</v>
      </c>
      <c r="J129" s="35">
        <v>1</v>
      </c>
      <c r="K129" s="36">
        <v>28</v>
      </c>
      <c r="L129" s="33">
        <f t="shared" si="6"/>
        <v>11.2</v>
      </c>
      <c r="M129" s="30">
        <f t="shared" si="8"/>
        <v>47.032</v>
      </c>
      <c r="N129" s="34" cm="1">
        <f t="array" ref="N129">SUMPRODUCT(--($E$3:$E$155=E129),--($M$3:$M$155&gt;M129))+1</f>
        <v>21</v>
      </c>
      <c r="O129" s="34"/>
    </row>
    <row r="130" s="14" customFormat="1" customHeight="1" spans="1:15">
      <c r="A130" s="23" t="s">
        <v>412</v>
      </c>
      <c r="B130" s="23" t="s">
        <v>413</v>
      </c>
      <c r="C130" s="23" t="s">
        <v>31</v>
      </c>
      <c r="D130" s="24" t="s">
        <v>414</v>
      </c>
      <c r="E130" s="23" t="s">
        <v>350</v>
      </c>
      <c r="F130" s="23" t="s">
        <v>21</v>
      </c>
      <c r="G130" s="24">
        <v>90.45</v>
      </c>
      <c r="H130" s="25">
        <f t="shared" si="5"/>
        <v>36.18</v>
      </c>
      <c r="I130" s="31" t="s">
        <v>351</v>
      </c>
      <c r="J130" s="35">
        <v>23</v>
      </c>
      <c r="K130" s="36">
        <v>9.6</v>
      </c>
      <c r="L130" s="33">
        <f t="shared" si="6"/>
        <v>3.84</v>
      </c>
      <c r="M130" s="30">
        <f t="shared" si="8"/>
        <v>40.02</v>
      </c>
      <c r="N130" s="34" cm="1">
        <f t="array" ref="N130">SUMPRODUCT(--($E$3:$E$155=E130),--($M$3:$M$155&gt;M130))+1</f>
        <v>22</v>
      </c>
      <c r="O130" s="34"/>
    </row>
    <row r="131" s="14" customFormat="1" customHeight="1" spans="1:15">
      <c r="A131" s="23" t="s">
        <v>415</v>
      </c>
      <c r="B131" s="23" t="s">
        <v>416</v>
      </c>
      <c r="C131" s="23" t="s">
        <v>31</v>
      </c>
      <c r="D131" s="24" t="s">
        <v>417</v>
      </c>
      <c r="E131" s="23" t="s">
        <v>350</v>
      </c>
      <c r="F131" s="23" t="s">
        <v>21</v>
      </c>
      <c r="G131" s="24">
        <v>89.41</v>
      </c>
      <c r="H131" s="25">
        <f t="shared" ref="H131:H155" si="9">G131/1.5*0.6</f>
        <v>35.764</v>
      </c>
      <c r="I131" s="31" t="s">
        <v>351</v>
      </c>
      <c r="J131" s="35">
        <v>3</v>
      </c>
      <c r="K131" s="36">
        <v>8.8</v>
      </c>
      <c r="L131" s="33">
        <f t="shared" ref="L131:L155" si="10">K131*0.4</f>
        <v>3.52</v>
      </c>
      <c r="M131" s="30">
        <f t="shared" si="8"/>
        <v>39.284</v>
      </c>
      <c r="N131" s="34" cm="1">
        <f t="array" ref="N131">SUMPRODUCT(--($E$3:$E$155=E131),--($M$3:$M$155&gt;M131))+1</f>
        <v>23</v>
      </c>
      <c r="O131" s="34"/>
    </row>
    <row r="132" s="14" customFormat="1" customHeight="1" spans="1:15">
      <c r="A132" s="23" t="s">
        <v>418</v>
      </c>
      <c r="B132" s="23" t="s">
        <v>419</v>
      </c>
      <c r="C132" s="23" t="s">
        <v>18</v>
      </c>
      <c r="D132" s="24" t="s">
        <v>420</v>
      </c>
      <c r="E132" s="23" t="s">
        <v>350</v>
      </c>
      <c r="F132" s="23" t="s">
        <v>21</v>
      </c>
      <c r="G132" s="24">
        <v>91.31</v>
      </c>
      <c r="H132" s="25">
        <f t="shared" si="9"/>
        <v>36.524</v>
      </c>
      <c r="I132" s="31" t="s">
        <v>351</v>
      </c>
      <c r="J132" s="29" t="s">
        <v>73</v>
      </c>
      <c r="K132" s="36"/>
      <c r="L132" s="33">
        <f t="shared" si="10"/>
        <v>0</v>
      </c>
      <c r="M132" s="30">
        <f t="shared" ref="M132:M155" si="11">H132+L132</f>
        <v>36.524</v>
      </c>
      <c r="N132" s="34" cm="1">
        <f t="array" ref="N132">SUMPRODUCT(--($E$3:$E$155=E132),--($M$3:$M$155&gt;M132))+1</f>
        <v>24</v>
      </c>
      <c r="O132" s="34"/>
    </row>
    <row r="133" s="14" customFormat="1" customHeight="1" spans="1:15">
      <c r="A133" s="23" t="s">
        <v>421</v>
      </c>
      <c r="B133" s="23" t="s">
        <v>422</v>
      </c>
      <c r="C133" s="23" t="s">
        <v>31</v>
      </c>
      <c r="D133" s="24" t="s">
        <v>423</v>
      </c>
      <c r="E133" s="23" t="s">
        <v>350</v>
      </c>
      <c r="F133" s="23" t="s">
        <v>21</v>
      </c>
      <c r="G133" s="24">
        <v>90.21</v>
      </c>
      <c r="H133" s="25">
        <f t="shared" si="9"/>
        <v>36.084</v>
      </c>
      <c r="I133" s="31" t="s">
        <v>351</v>
      </c>
      <c r="J133" s="29" t="s">
        <v>73</v>
      </c>
      <c r="K133" s="36"/>
      <c r="L133" s="33">
        <f t="shared" si="10"/>
        <v>0</v>
      </c>
      <c r="M133" s="30">
        <f t="shared" si="11"/>
        <v>36.084</v>
      </c>
      <c r="N133" s="34" cm="1">
        <f t="array" ref="N133">SUMPRODUCT(--($E$3:$E$155=E133),--($M$3:$M$155&gt;M133))+1</f>
        <v>25</v>
      </c>
      <c r="O133" s="34"/>
    </row>
    <row r="134" s="14" customFormat="1" customHeight="1" spans="1:15">
      <c r="A134" s="23" t="s">
        <v>424</v>
      </c>
      <c r="B134" s="23" t="s">
        <v>425</v>
      </c>
      <c r="C134" s="23" t="s">
        <v>18</v>
      </c>
      <c r="D134" s="24" t="s">
        <v>426</v>
      </c>
      <c r="E134" s="23" t="s">
        <v>350</v>
      </c>
      <c r="F134" s="23" t="s">
        <v>21</v>
      </c>
      <c r="G134" s="24">
        <v>84.98</v>
      </c>
      <c r="H134" s="25">
        <f t="shared" si="9"/>
        <v>33.992</v>
      </c>
      <c r="I134" s="31" t="s">
        <v>351</v>
      </c>
      <c r="J134" s="29" t="s">
        <v>73</v>
      </c>
      <c r="K134" s="36"/>
      <c r="L134" s="33">
        <f t="shared" si="10"/>
        <v>0</v>
      </c>
      <c r="M134" s="30">
        <f t="shared" si="11"/>
        <v>33.992</v>
      </c>
      <c r="N134" s="34" cm="1">
        <f t="array" ref="N134">SUMPRODUCT(--($E$3:$E$155=E134),--($M$3:$M$155&gt;M134))+1</f>
        <v>26</v>
      </c>
      <c r="O134" s="34"/>
    </row>
    <row r="135" s="14" customFormat="1" customHeight="1" spans="1:15">
      <c r="A135" s="23" t="s">
        <v>427</v>
      </c>
      <c r="B135" s="23" t="s">
        <v>428</v>
      </c>
      <c r="C135" s="23" t="s">
        <v>31</v>
      </c>
      <c r="D135" s="24" t="s">
        <v>429</v>
      </c>
      <c r="E135" s="23" t="s">
        <v>350</v>
      </c>
      <c r="F135" s="23" t="s">
        <v>21</v>
      </c>
      <c r="G135" s="24">
        <v>83.76</v>
      </c>
      <c r="H135" s="25">
        <f t="shared" si="9"/>
        <v>33.504</v>
      </c>
      <c r="I135" s="31" t="s">
        <v>351</v>
      </c>
      <c r="J135" s="29" t="s">
        <v>73</v>
      </c>
      <c r="K135" s="36"/>
      <c r="L135" s="33">
        <f t="shared" si="10"/>
        <v>0</v>
      </c>
      <c r="M135" s="30">
        <f t="shared" si="11"/>
        <v>33.504</v>
      </c>
      <c r="N135" s="34" cm="1">
        <f t="array" ref="N135">SUMPRODUCT(--($E$3:$E$155=E135),--($M$3:$M$155&gt;M135))+1</f>
        <v>27</v>
      </c>
      <c r="O135" s="34"/>
    </row>
    <row r="136" s="14" customFormat="1" customHeight="1" spans="1:15">
      <c r="A136" s="23" t="s">
        <v>430</v>
      </c>
      <c r="B136" s="23" t="s">
        <v>431</v>
      </c>
      <c r="C136" s="23" t="s">
        <v>31</v>
      </c>
      <c r="D136" s="24" t="s">
        <v>432</v>
      </c>
      <c r="E136" s="23" t="s">
        <v>350</v>
      </c>
      <c r="F136" s="23" t="s">
        <v>21</v>
      </c>
      <c r="G136" s="24">
        <v>81.6</v>
      </c>
      <c r="H136" s="25">
        <f t="shared" si="9"/>
        <v>32.64</v>
      </c>
      <c r="I136" s="31" t="s">
        <v>351</v>
      </c>
      <c r="J136" s="29" t="s">
        <v>73</v>
      </c>
      <c r="K136" s="36"/>
      <c r="L136" s="33">
        <f t="shared" si="10"/>
        <v>0</v>
      </c>
      <c r="M136" s="30">
        <f t="shared" si="11"/>
        <v>32.64</v>
      </c>
      <c r="N136" s="34" cm="1">
        <f t="array" ref="N136">SUMPRODUCT(--($E$3:$E$155=E136),--($M$3:$M$155&gt;M136))+1</f>
        <v>28</v>
      </c>
      <c r="O136" s="34"/>
    </row>
    <row r="137" s="14" customFormat="1" customHeight="1" spans="1:15">
      <c r="A137" s="23" t="s">
        <v>433</v>
      </c>
      <c r="B137" s="23" t="s">
        <v>434</v>
      </c>
      <c r="C137" s="23" t="s">
        <v>18</v>
      </c>
      <c r="D137" s="24" t="s">
        <v>435</v>
      </c>
      <c r="E137" s="23" t="s">
        <v>436</v>
      </c>
      <c r="F137" s="23" t="s">
        <v>21</v>
      </c>
      <c r="G137" s="24">
        <v>104.08</v>
      </c>
      <c r="H137" s="25">
        <f t="shared" si="9"/>
        <v>41.632</v>
      </c>
      <c r="I137" s="31" t="s">
        <v>437</v>
      </c>
      <c r="J137" s="35">
        <v>10</v>
      </c>
      <c r="K137" s="36">
        <v>83.2</v>
      </c>
      <c r="L137" s="33">
        <f t="shared" si="10"/>
        <v>33.28</v>
      </c>
      <c r="M137" s="30">
        <f t="shared" si="11"/>
        <v>74.912</v>
      </c>
      <c r="N137" s="34" cm="1">
        <f t="array" ref="N137">SUMPRODUCT(--($E$3:$E$155=E137),--($M$3:$M$155&gt;M137))+1</f>
        <v>1</v>
      </c>
      <c r="O137" s="34"/>
    </row>
    <row r="138" s="14" customFormat="1" customHeight="1" spans="1:15">
      <c r="A138" s="23" t="s">
        <v>438</v>
      </c>
      <c r="B138" s="23" t="s">
        <v>439</v>
      </c>
      <c r="C138" s="23" t="s">
        <v>18</v>
      </c>
      <c r="D138" s="24" t="s">
        <v>440</v>
      </c>
      <c r="E138" s="23" t="s">
        <v>436</v>
      </c>
      <c r="F138" s="23" t="s">
        <v>21</v>
      </c>
      <c r="G138" s="24">
        <v>93.97</v>
      </c>
      <c r="H138" s="25">
        <f t="shared" si="9"/>
        <v>37.588</v>
      </c>
      <c r="I138" s="31" t="s">
        <v>437</v>
      </c>
      <c r="J138" s="35">
        <v>12</v>
      </c>
      <c r="K138" s="36">
        <v>76.8</v>
      </c>
      <c r="L138" s="33">
        <f t="shared" si="10"/>
        <v>30.72</v>
      </c>
      <c r="M138" s="30">
        <f t="shared" si="11"/>
        <v>68.308</v>
      </c>
      <c r="N138" s="34" cm="1">
        <f t="array" ref="N138">SUMPRODUCT(--($E$3:$E$155=E138),--($M$3:$M$155&gt;M138))+1</f>
        <v>2</v>
      </c>
      <c r="O138" s="34"/>
    </row>
    <row r="139" s="14" customFormat="1" customHeight="1" spans="1:15">
      <c r="A139" s="23" t="s">
        <v>441</v>
      </c>
      <c r="B139" s="23" t="s">
        <v>442</v>
      </c>
      <c r="C139" s="23" t="s">
        <v>31</v>
      </c>
      <c r="D139" s="24" t="s">
        <v>443</v>
      </c>
      <c r="E139" s="23" t="s">
        <v>436</v>
      </c>
      <c r="F139" s="23" t="s">
        <v>21</v>
      </c>
      <c r="G139" s="24">
        <v>98.83</v>
      </c>
      <c r="H139" s="25">
        <f t="shared" si="9"/>
        <v>39.532</v>
      </c>
      <c r="I139" s="31" t="s">
        <v>437</v>
      </c>
      <c r="J139" s="35">
        <v>6</v>
      </c>
      <c r="K139" s="36">
        <v>69.6</v>
      </c>
      <c r="L139" s="33">
        <f t="shared" si="10"/>
        <v>27.84</v>
      </c>
      <c r="M139" s="30">
        <f t="shared" si="11"/>
        <v>67.372</v>
      </c>
      <c r="N139" s="34" cm="1">
        <f t="array" ref="N139">SUMPRODUCT(--($E$3:$E$155=E139),--($M$3:$M$155&gt;M139))+1</f>
        <v>3</v>
      </c>
      <c r="O139" s="34"/>
    </row>
    <row r="140" s="14" customFormat="1" customHeight="1" spans="1:15">
      <c r="A140" s="23" t="s">
        <v>444</v>
      </c>
      <c r="B140" s="23" t="s">
        <v>445</v>
      </c>
      <c r="C140" s="23" t="s">
        <v>31</v>
      </c>
      <c r="D140" s="24" t="s">
        <v>446</v>
      </c>
      <c r="E140" s="23" t="s">
        <v>436</v>
      </c>
      <c r="F140" s="23" t="s">
        <v>21</v>
      </c>
      <c r="G140" s="24">
        <v>85.35</v>
      </c>
      <c r="H140" s="25">
        <f t="shared" si="9"/>
        <v>34.14</v>
      </c>
      <c r="I140" s="31" t="s">
        <v>437</v>
      </c>
      <c r="J140" s="35">
        <v>5</v>
      </c>
      <c r="K140" s="36">
        <v>79</v>
      </c>
      <c r="L140" s="33">
        <f t="shared" si="10"/>
        <v>31.6</v>
      </c>
      <c r="M140" s="30">
        <f t="shared" si="11"/>
        <v>65.74</v>
      </c>
      <c r="N140" s="34" cm="1">
        <f t="array" ref="N140">SUMPRODUCT(--($E$3:$E$155=E140),--($M$3:$M$155&gt;M140))+1</f>
        <v>4</v>
      </c>
      <c r="O140" s="34"/>
    </row>
    <row r="141" s="14" customFormat="1" customHeight="1" spans="1:15">
      <c r="A141" s="23" t="s">
        <v>447</v>
      </c>
      <c r="B141" s="23" t="s">
        <v>448</v>
      </c>
      <c r="C141" s="23" t="s">
        <v>18</v>
      </c>
      <c r="D141" s="24" t="s">
        <v>449</v>
      </c>
      <c r="E141" s="23" t="s">
        <v>436</v>
      </c>
      <c r="F141" s="23" t="s">
        <v>21</v>
      </c>
      <c r="G141" s="24">
        <v>83.07</v>
      </c>
      <c r="H141" s="25">
        <f t="shared" si="9"/>
        <v>33.228</v>
      </c>
      <c r="I141" s="31" t="s">
        <v>437</v>
      </c>
      <c r="J141" s="35">
        <v>4</v>
      </c>
      <c r="K141" s="36">
        <v>79.8</v>
      </c>
      <c r="L141" s="33">
        <f t="shared" si="10"/>
        <v>31.92</v>
      </c>
      <c r="M141" s="30">
        <f t="shared" si="11"/>
        <v>65.148</v>
      </c>
      <c r="N141" s="34" cm="1">
        <f t="array" ref="N141">SUMPRODUCT(--($E$3:$E$155=E141),--($M$3:$M$155&gt;M141))+1</f>
        <v>5</v>
      </c>
      <c r="O141" s="34"/>
    </row>
    <row r="142" s="14" customFormat="1" customHeight="1" spans="1:15">
      <c r="A142" s="23" t="s">
        <v>450</v>
      </c>
      <c r="B142" s="23" t="s">
        <v>451</v>
      </c>
      <c r="C142" s="23" t="s">
        <v>31</v>
      </c>
      <c r="D142" s="24" t="s">
        <v>452</v>
      </c>
      <c r="E142" s="23" t="s">
        <v>436</v>
      </c>
      <c r="F142" s="23" t="s">
        <v>21</v>
      </c>
      <c r="G142" s="24">
        <v>97.51</v>
      </c>
      <c r="H142" s="25">
        <f t="shared" si="9"/>
        <v>39.004</v>
      </c>
      <c r="I142" s="31" t="s">
        <v>437</v>
      </c>
      <c r="J142" s="35">
        <v>14</v>
      </c>
      <c r="K142" s="36">
        <v>64.8</v>
      </c>
      <c r="L142" s="33">
        <f t="shared" si="10"/>
        <v>25.92</v>
      </c>
      <c r="M142" s="30">
        <f t="shared" si="11"/>
        <v>64.924</v>
      </c>
      <c r="N142" s="34" cm="1">
        <f t="array" ref="N142">SUMPRODUCT(--($E$3:$E$155=E142),--($M$3:$M$155&gt;M142))+1</f>
        <v>6</v>
      </c>
      <c r="O142" s="34"/>
    </row>
    <row r="143" s="14" customFormat="1" customHeight="1" spans="1:15">
      <c r="A143" s="23" t="s">
        <v>453</v>
      </c>
      <c r="B143" s="23" t="s">
        <v>454</v>
      </c>
      <c r="C143" s="23" t="s">
        <v>31</v>
      </c>
      <c r="D143" s="24" t="s">
        <v>455</v>
      </c>
      <c r="E143" s="23" t="s">
        <v>436</v>
      </c>
      <c r="F143" s="23" t="s">
        <v>21</v>
      </c>
      <c r="G143" s="24">
        <v>85.72</v>
      </c>
      <c r="H143" s="25">
        <f t="shared" si="9"/>
        <v>34.288</v>
      </c>
      <c r="I143" s="31" t="s">
        <v>437</v>
      </c>
      <c r="J143" s="35">
        <v>11</v>
      </c>
      <c r="K143" s="36">
        <v>73</v>
      </c>
      <c r="L143" s="33">
        <f t="shared" si="10"/>
        <v>29.2</v>
      </c>
      <c r="M143" s="30">
        <f t="shared" si="11"/>
        <v>63.488</v>
      </c>
      <c r="N143" s="34" cm="1">
        <f t="array" ref="N143">SUMPRODUCT(--($E$3:$E$155=E143),--($M$3:$M$155&gt;M143))+1</f>
        <v>7</v>
      </c>
      <c r="O143" s="34"/>
    </row>
    <row r="144" s="14" customFormat="1" customHeight="1" spans="1:15">
      <c r="A144" s="23" t="s">
        <v>456</v>
      </c>
      <c r="B144" s="23" t="s">
        <v>457</v>
      </c>
      <c r="C144" s="23" t="s">
        <v>31</v>
      </c>
      <c r="D144" s="24" t="s">
        <v>458</v>
      </c>
      <c r="E144" s="23" t="s">
        <v>436</v>
      </c>
      <c r="F144" s="23" t="s">
        <v>21</v>
      </c>
      <c r="G144" s="24">
        <v>87.53</v>
      </c>
      <c r="H144" s="25">
        <f t="shared" si="9"/>
        <v>35.012</v>
      </c>
      <c r="I144" s="31" t="s">
        <v>437</v>
      </c>
      <c r="J144" s="35">
        <v>7</v>
      </c>
      <c r="K144" s="36">
        <v>70.6</v>
      </c>
      <c r="L144" s="33">
        <f t="shared" si="10"/>
        <v>28.24</v>
      </c>
      <c r="M144" s="30">
        <f t="shared" si="11"/>
        <v>63.252</v>
      </c>
      <c r="N144" s="34" cm="1">
        <f t="array" ref="N144">SUMPRODUCT(--($E$3:$E$155=E144),--($M$3:$M$155&gt;M144))+1</f>
        <v>8</v>
      </c>
      <c r="O144" s="34"/>
    </row>
    <row r="145" s="14" customFormat="1" customHeight="1" spans="1:15">
      <c r="A145" s="23" t="s">
        <v>459</v>
      </c>
      <c r="B145" s="23" t="s">
        <v>460</v>
      </c>
      <c r="C145" s="23" t="s">
        <v>18</v>
      </c>
      <c r="D145" s="24" t="s">
        <v>461</v>
      </c>
      <c r="E145" s="23" t="s">
        <v>436</v>
      </c>
      <c r="F145" s="23" t="s">
        <v>21</v>
      </c>
      <c r="G145" s="24">
        <v>80.84</v>
      </c>
      <c r="H145" s="25">
        <f t="shared" si="9"/>
        <v>32.336</v>
      </c>
      <c r="I145" s="31" t="s">
        <v>437</v>
      </c>
      <c r="J145" s="35">
        <v>1</v>
      </c>
      <c r="K145" s="36">
        <v>74.6</v>
      </c>
      <c r="L145" s="33">
        <f t="shared" si="10"/>
        <v>29.84</v>
      </c>
      <c r="M145" s="30">
        <f t="shared" si="11"/>
        <v>62.176</v>
      </c>
      <c r="N145" s="34" cm="1">
        <f t="array" ref="N145">SUMPRODUCT(--($E$3:$E$155=E145),--($M$3:$M$155&gt;M145))+1</f>
        <v>9</v>
      </c>
      <c r="O145" s="34"/>
    </row>
    <row r="146" s="14" customFormat="1" customHeight="1" spans="1:15">
      <c r="A146" s="23" t="s">
        <v>462</v>
      </c>
      <c r="B146" s="23" t="s">
        <v>463</v>
      </c>
      <c r="C146" s="23" t="s">
        <v>31</v>
      </c>
      <c r="D146" s="24" t="s">
        <v>464</v>
      </c>
      <c r="E146" s="23" t="s">
        <v>436</v>
      </c>
      <c r="F146" s="23" t="s">
        <v>21</v>
      </c>
      <c r="G146" s="24">
        <v>79.17</v>
      </c>
      <c r="H146" s="25">
        <f t="shared" si="9"/>
        <v>31.668</v>
      </c>
      <c r="I146" s="31" t="s">
        <v>437</v>
      </c>
      <c r="J146" s="35">
        <v>2</v>
      </c>
      <c r="K146" s="36">
        <v>76</v>
      </c>
      <c r="L146" s="33">
        <f t="shared" si="10"/>
        <v>30.4</v>
      </c>
      <c r="M146" s="30">
        <f t="shared" si="11"/>
        <v>62.068</v>
      </c>
      <c r="N146" s="34" cm="1">
        <f t="array" ref="N146">SUMPRODUCT(--($E$3:$E$155=E146),--($M$3:$M$155&gt;M146))+1</f>
        <v>10</v>
      </c>
      <c r="O146" s="34"/>
    </row>
    <row r="147" s="14" customFormat="1" customHeight="1" spans="1:15">
      <c r="A147" s="23" t="s">
        <v>465</v>
      </c>
      <c r="B147" s="23" t="s">
        <v>466</v>
      </c>
      <c r="C147" s="23" t="s">
        <v>31</v>
      </c>
      <c r="D147" s="24" t="s">
        <v>467</v>
      </c>
      <c r="E147" s="23" t="s">
        <v>436</v>
      </c>
      <c r="F147" s="23" t="s">
        <v>21</v>
      </c>
      <c r="G147" s="24">
        <v>83.42</v>
      </c>
      <c r="H147" s="25">
        <f t="shared" si="9"/>
        <v>33.368</v>
      </c>
      <c r="I147" s="31" t="s">
        <v>437</v>
      </c>
      <c r="J147" s="35">
        <v>3</v>
      </c>
      <c r="K147" s="36">
        <v>70.8</v>
      </c>
      <c r="L147" s="33">
        <f t="shared" si="10"/>
        <v>28.32</v>
      </c>
      <c r="M147" s="30">
        <f t="shared" si="11"/>
        <v>61.688</v>
      </c>
      <c r="N147" s="34" cm="1">
        <f t="array" ref="N147">SUMPRODUCT(--($E$3:$E$155=E147),--($M$3:$M$155&gt;M147))+1</f>
        <v>11</v>
      </c>
      <c r="O147" s="34"/>
    </row>
    <row r="148" s="14" customFormat="1" customHeight="1" spans="1:15">
      <c r="A148" s="23" t="s">
        <v>468</v>
      </c>
      <c r="B148" s="23" t="s">
        <v>469</v>
      </c>
      <c r="C148" s="23" t="s">
        <v>18</v>
      </c>
      <c r="D148" s="24" t="s">
        <v>470</v>
      </c>
      <c r="E148" s="23" t="s">
        <v>436</v>
      </c>
      <c r="F148" s="23" t="s">
        <v>21</v>
      </c>
      <c r="G148" s="24">
        <v>78.06</v>
      </c>
      <c r="H148" s="25">
        <f t="shared" si="9"/>
        <v>31.224</v>
      </c>
      <c r="I148" s="31" t="s">
        <v>437</v>
      </c>
      <c r="J148" s="35">
        <v>13</v>
      </c>
      <c r="K148" s="36">
        <v>75.6</v>
      </c>
      <c r="L148" s="33">
        <f t="shared" si="10"/>
        <v>30.24</v>
      </c>
      <c r="M148" s="30">
        <f t="shared" si="11"/>
        <v>61.464</v>
      </c>
      <c r="N148" s="34" cm="1">
        <f t="array" ref="N148">SUMPRODUCT(--($E$3:$E$155=E148),--($M$3:$M$155&gt;M148))+1</f>
        <v>12</v>
      </c>
      <c r="O148" s="34"/>
    </row>
    <row r="149" s="14" customFormat="1" customHeight="1" spans="1:15">
      <c r="A149" s="23" t="s">
        <v>471</v>
      </c>
      <c r="B149" s="23" t="s">
        <v>472</v>
      </c>
      <c r="C149" s="23" t="s">
        <v>31</v>
      </c>
      <c r="D149" s="24" t="s">
        <v>473</v>
      </c>
      <c r="E149" s="23" t="s">
        <v>436</v>
      </c>
      <c r="F149" s="23" t="s">
        <v>21</v>
      </c>
      <c r="G149" s="24">
        <v>80.65</v>
      </c>
      <c r="H149" s="25">
        <f t="shared" si="9"/>
        <v>32.26</v>
      </c>
      <c r="I149" s="31" t="s">
        <v>437</v>
      </c>
      <c r="J149" s="35">
        <v>9</v>
      </c>
      <c r="K149" s="36">
        <v>70.4</v>
      </c>
      <c r="L149" s="33">
        <f t="shared" si="10"/>
        <v>28.16</v>
      </c>
      <c r="M149" s="30">
        <f t="shared" si="11"/>
        <v>60.42</v>
      </c>
      <c r="N149" s="34" cm="1">
        <f t="array" ref="N149">SUMPRODUCT(--($E$3:$E$155=E149),--($M$3:$M$155&gt;M149))+1</f>
        <v>13</v>
      </c>
      <c r="O149" s="34"/>
    </row>
    <row r="150" s="14" customFormat="1" customHeight="1" spans="1:15">
      <c r="A150" s="23" t="s">
        <v>474</v>
      </c>
      <c r="B150" s="23" t="s">
        <v>475</v>
      </c>
      <c r="C150" s="23" t="s">
        <v>18</v>
      </c>
      <c r="D150" s="24" t="s">
        <v>476</v>
      </c>
      <c r="E150" s="23" t="s">
        <v>436</v>
      </c>
      <c r="F150" s="23" t="s">
        <v>21</v>
      </c>
      <c r="G150" s="24">
        <v>84.06</v>
      </c>
      <c r="H150" s="25">
        <f t="shared" si="9"/>
        <v>33.624</v>
      </c>
      <c r="I150" s="31" t="s">
        <v>437</v>
      </c>
      <c r="J150" s="35">
        <v>8</v>
      </c>
      <c r="K150" s="36">
        <v>57</v>
      </c>
      <c r="L150" s="33">
        <f t="shared" si="10"/>
        <v>22.8</v>
      </c>
      <c r="M150" s="30">
        <f t="shared" si="11"/>
        <v>56.424</v>
      </c>
      <c r="N150" s="34" cm="1">
        <f t="array" ref="N150">SUMPRODUCT(--($E$3:$E$155=E150),--($M$3:$M$155&gt;M150))+1</f>
        <v>14</v>
      </c>
      <c r="O150" s="34"/>
    </row>
    <row r="151" s="14" customFormat="1" customHeight="1" spans="1:15">
      <c r="A151" s="23" t="s">
        <v>477</v>
      </c>
      <c r="B151" s="23" t="s">
        <v>478</v>
      </c>
      <c r="C151" s="23" t="s">
        <v>18</v>
      </c>
      <c r="D151" s="24" t="s">
        <v>479</v>
      </c>
      <c r="E151" s="23" t="s">
        <v>436</v>
      </c>
      <c r="F151" s="23" t="s">
        <v>21</v>
      </c>
      <c r="G151" s="24">
        <v>94.84</v>
      </c>
      <c r="H151" s="25">
        <f t="shared" si="9"/>
        <v>37.936</v>
      </c>
      <c r="I151" s="31" t="s">
        <v>437</v>
      </c>
      <c r="J151" s="29" t="s">
        <v>73</v>
      </c>
      <c r="K151" s="36"/>
      <c r="L151" s="33">
        <f t="shared" si="10"/>
        <v>0</v>
      </c>
      <c r="M151" s="30">
        <f t="shared" si="11"/>
        <v>37.936</v>
      </c>
      <c r="N151" s="34" cm="1">
        <f t="array" ref="N151">SUMPRODUCT(--($E$3:$E$155=E151),--($M$3:$M$155&gt;M151))+1</f>
        <v>15</v>
      </c>
      <c r="O151" s="34"/>
    </row>
    <row r="152" s="14" customFormat="1" customHeight="1" spans="1:15">
      <c r="A152" s="23" t="s">
        <v>480</v>
      </c>
      <c r="B152" s="23" t="s">
        <v>481</v>
      </c>
      <c r="C152" s="23" t="s">
        <v>31</v>
      </c>
      <c r="D152" s="24" t="s">
        <v>482</v>
      </c>
      <c r="E152" s="23" t="s">
        <v>436</v>
      </c>
      <c r="F152" s="23" t="s">
        <v>21</v>
      </c>
      <c r="G152" s="24">
        <v>92.91</v>
      </c>
      <c r="H152" s="25">
        <f t="shared" si="9"/>
        <v>37.164</v>
      </c>
      <c r="I152" s="31" t="s">
        <v>437</v>
      </c>
      <c r="J152" s="29" t="s">
        <v>73</v>
      </c>
      <c r="K152" s="36"/>
      <c r="L152" s="33">
        <f t="shared" si="10"/>
        <v>0</v>
      </c>
      <c r="M152" s="30">
        <f t="shared" si="11"/>
        <v>37.164</v>
      </c>
      <c r="N152" s="34" cm="1">
        <f t="array" ref="N152">SUMPRODUCT(--($E$3:$E$155=E152),--($M$3:$M$155&gt;M152))+1</f>
        <v>16</v>
      </c>
      <c r="O152" s="34"/>
    </row>
    <row r="153" s="14" customFormat="1" customHeight="1" spans="1:15">
      <c r="A153" s="23" t="s">
        <v>483</v>
      </c>
      <c r="B153" s="23" t="s">
        <v>484</v>
      </c>
      <c r="C153" s="23" t="s">
        <v>31</v>
      </c>
      <c r="D153" s="24" t="s">
        <v>485</v>
      </c>
      <c r="E153" s="23" t="s">
        <v>436</v>
      </c>
      <c r="F153" s="23" t="s">
        <v>21</v>
      </c>
      <c r="G153" s="24">
        <v>90.3</v>
      </c>
      <c r="H153" s="25">
        <f t="shared" si="9"/>
        <v>36.12</v>
      </c>
      <c r="I153" s="31" t="s">
        <v>437</v>
      </c>
      <c r="J153" s="29" t="s">
        <v>73</v>
      </c>
      <c r="K153" s="36"/>
      <c r="L153" s="33">
        <f t="shared" si="10"/>
        <v>0</v>
      </c>
      <c r="M153" s="30">
        <f t="shared" si="11"/>
        <v>36.12</v>
      </c>
      <c r="N153" s="34" cm="1">
        <f t="array" ref="N153">SUMPRODUCT(--($E$3:$E$155=E153),--($M$3:$M$155&gt;M153))+1</f>
        <v>17</v>
      </c>
      <c r="O153" s="34"/>
    </row>
    <row r="154" s="14" customFormat="1" customHeight="1" spans="1:15">
      <c r="A154" s="23" t="s">
        <v>486</v>
      </c>
      <c r="B154" s="23" t="s">
        <v>487</v>
      </c>
      <c r="C154" s="23" t="s">
        <v>18</v>
      </c>
      <c r="D154" s="24" t="s">
        <v>488</v>
      </c>
      <c r="E154" s="23" t="s">
        <v>436</v>
      </c>
      <c r="F154" s="23" t="s">
        <v>21</v>
      </c>
      <c r="G154" s="24">
        <v>80.82</v>
      </c>
      <c r="H154" s="25">
        <f t="shared" si="9"/>
        <v>32.328</v>
      </c>
      <c r="I154" s="31" t="s">
        <v>437</v>
      </c>
      <c r="J154" s="29" t="s">
        <v>73</v>
      </c>
      <c r="K154" s="36"/>
      <c r="L154" s="33">
        <f t="shared" si="10"/>
        <v>0</v>
      </c>
      <c r="M154" s="30">
        <f t="shared" si="11"/>
        <v>32.328</v>
      </c>
      <c r="N154" s="34" cm="1">
        <f t="array" ref="N154">SUMPRODUCT(--($E$3:$E$155=E154),--($M$3:$M$155&gt;M154))+1</f>
        <v>18</v>
      </c>
      <c r="O154" s="34"/>
    </row>
    <row r="155" s="14" customFormat="1" customHeight="1" spans="1:15">
      <c r="A155" s="23" t="s">
        <v>489</v>
      </c>
      <c r="B155" s="23" t="s">
        <v>490</v>
      </c>
      <c r="C155" s="23" t="s">
        <v>18</v>
      </c>
      <c r="D155" s="24" t="s">
        <v>491</v>
      </c>
      <c r="E155" s="23" t="s">
        <v>436</v>
      </c>
      <c r="F155" s="23" t="s">
        <v>21</v>
      </c>
      <c r="G155" s="24">
        <v>77.35</v>
      </c>
      <c r="H155" s="25">
        <f t="shared" si="9"/>
        <v>30.94</v>
      </c>
      <c r="I155" s="31" t="s">
        <v>437</v>
      </c>
      <c r="J155" s="29" t="s">
        <v>73</v>
      </c>
      <c r="K155" s="36"/>
      <c r="L155" s="33">
        <f t="shared" si="10"/>
        <v>0</v>
      </c>
      <c r="M155" s="30">
        <f t="shared" si="11"/>
        <v>30.94</v>
      </c>
      <c r="N155" s="34" cm="1">
        <f t="array" ref="N155">SUMPRODUCT(--($E$3:$E$155=E155),--($M$3:$M$155&gt;M155))+1</f>
        <v>19</v>
      </c>
      <c r="O155" s="34"/>
    </row>
  </sheetData>
  <autoFilter ref="A2:BD155">
    <extLst/>
  </autoFilter>
  <sortState ref="A3:O155">
    <sortCondition ref="E3:E155"/>
    <sortCondition ref="N3:N155"/>
  </sortState>
  <mergeCells count="1">
    <mergeCell ref="A1:O1"/>
  </mergeCells>
  <pageMargins left="0.708661417322835" right="0.708661417322835" top="0.748031496062992" bottom="0.748031496062992" header="0.31496062992126" footer="0.31496062992126"/>
  <pageSetup paperSize="9" scale="64" fitToHeight="0" orientation="portrait"/>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8"/>
  <sheetViews>
    <sheetView workbookViewId="0">
      <selection activeCell="M9" sqref="M9"/>
    </sheetView>
  </sheetViews>
  <sheetFormatPr defaultColWidth="9" defaultRowHeight="15" outlineLevelRow="7"/>
  <cols>
    <col min="1" max="1" width="19" customWidth="1"/>
    <col min="2" max="2" width="12.5714285714286" customWidth="1"/>
    <col min="3" max="3" width="12.5714285714286" style="1" customWidth="1"/>
    <col min="4" max="4" width="13.1428571428571" customWidth="1"/>
    <col min="5" max="5" width="12.7142857142857" hidden="1" customWidth="1"/>
    <col min="6" max="10" width="9" hidden="1" customWidth="1"/>
    <col min="11" max="11" width="14.2857142857143" hidden="1" customWidth="1"/>
    <col min="12" max="12" width="22.4285714285714" hidden="1" customWidth="1"/>
    <col min="13" max="13" width="22.4285714285714" customWidth="1"/>
    <col min="14" max="14" width="22.4285714285714" style="2" customWidth="1"/>
    <col min="15" max="15" width="22.4285714285714" customWidth="1"/>
  </cols>
  <sheetData>
    <row r="1" ht="37.5" spans="1:16">
      <c r="A1" s="3" t="s">
        <v>492</v>
      </c>
      <c r="B1" s="4" t="s">
        <v>493</v>
      </c>
      <c r="C1" s="5" t="s">
        <v>494</v>
      </c>
      <c r="D1" s="3" t="s">
        <v>495</v>
      </c>
      <c r="E1" s="3" t="s">
        <v>496</v>
      </c>
      <c r="F1" s="3" t="s">
        <v>497</v>
      </c>
      <c r="G1" s="3" t="s">
        <v>498</v>
      </c>
      <c r="H1" s="3" t="s">
        <v>499</v>
      </c>
      <c r="I1" s="3" t="s">
        <v>500</v>
      </c>
      <c r="J1" s="3" t="s">
        <v>501</v>
      </c>
      <c r="K1" s="3" t="s">
        <v>502</v>
      </c>
      <c r="L1" s="11" t="s">
        <v>503</v>
      </c>
      <c r="M1" s="11" t="s">
        <v>504</v>
      </c>
      <c r="N1" s="12" t="s">
        <v>9</v>
      </c>
      <c r="O1" s="11" t="s">
        <v>505</v>
      </c>
      <c r="P1" s="11" t="s">
        <v>15</v>
      </c>
    </row>
    <row r="2" ht="36" spans="1:16">
      <c r="A2" s="6" t="s">
        <v>163</v>
      </c>
      <c r="B2" s="7" t="s">
        <v>21</v>
      </c>
      <c r="C2" s="8" t="str">
        <f>A2&amp;B2</f>
        <v>兴仁市东湖街道办事处社区专职网格员</v>
      </c>
      <c r="D2" s="6">
        <v>9</v>
      </c>
      <c r="E2" s="9" t="s">
        <v>506</v>
      </c>
      <c r="F2" s="9" t="s">
        <v>507</v>
      </c>
      <c r="G2" s="9" t="s">
        <v>508</v>
      </c>
      <c r="H2" s="9" t="s">
        <v>509</v>
      </c>
      <c r="I2" s="9" t="s">
        <v>510</v>
      </c>
      <c r="J2" s="9" t="s">
        <v>511</v>
      </c>
      <c r="K2" s="9" t="s">
        <v>512</v>
      </c>
      <c r="L2" s="9">
        <v>18286049840</v>
      </c>
      <c r="M2" s="9">
        <v>27</v>
      </c>
      <c r="N2" s="7" t="s">
        <v>164</v>
      </c>
      <c r="O2" s="9"/>
      <c r="P2" s="11"/>
    </row>
    <row r="3" ht="36" spans="1:16">
      <c r="A3" s="6" t="s">
        <v>95</v>
      </c>
      <c r="B3" s="7" t="s">
        <v>21</v>
      </c>
      <c r="C3" s="8" t="str">
        <f t="shared" ref="C3:C7" si="0">A3&amp;B3</f>
        <v>兴仁市城南街道办事处社区专职网格员</v>
      </c>
      <c r="D3" s="6">
        <v>9</v>
      </c>
      <c r="E3" s="6" t="s">
        <v>506</v>
      </c>
      <c r="F3" s="9" t="s">
        <v>507</v>
      </c>
      <c r="G3" s="9" t="s">
        <v>508</v>
      </c>
      <c r="H3" s="9" t="s">
        <v>509</v>
      </c>
      <c r="I3" s="9" t="s">
        <v>510</v>
      </c>
      <c r="J3" s="9"/>
      <c r="K3" s="9" t="s">
        <v>513</v>
      </c>
      <c r="L3" s="9">
        <v>18185941705</v>
      </c>
      <c r="M3" s="9">
        <v>22</v>
      </c>
      <c r="N3" s="7" t="s">
        <v>96</v>
      </c>
      <c r="O3" s="9"/>
      <c r="P3" s="11"/>
    </row>
    <row r="4" ht="36" spans="1:16">
      <c r="A4" s="9" t="s">
        <v>20</v>
      </c>
      <c r="B4" s="9" t="s">
        <v>21</v>
      </c>
      <c r="C4" s="8" t="str">
        <f t="shared" si="0"/>
        <v>兴仁市城北街道办事处社区专职网格员</v>
      </c>
      <c r="D4" s="6">
        <v>10</v>
      </c>
      <c r="E4" s="9" t="s">
        <v>506</v>
      </c>
      <c r="F4" s="9" t="s">
        <v>514</v>
      </c>
      <c r="G4" s="9" t="s">
        <v>508</v>
      </c>
      <c r="H4" s="9" t="s">
        <v>509</v>
      </c>
      <c r="I4" s="9" t="s">
        <v>510</v>
      </c>
      <c r="J4" s="9"/>
      <c r="K4" s="9" t="s">
        <v>515</v>
      </c>
      <c r="L4" s="9">
        <v>18886922403</v>
      </c>
      <c r="M4" s="9">
        <v>23</v>
      </c>
      <c r="N4" s="7" t="s">
        <v>22</v>
      </c>
      <c r="O4" s="9"/>
      <c r="P4" s="11"/>
    </row>
    <row r="5" ht="36" spans="1:16">
      <c r="A5" s="9" t="s">
        <v>436</v>
      </c>
      <c r="B5" s="10" t="s">
        <v>21</v>
      </c>
      <c r="C5" s="8" t="str">
        <f t="shared" si="0"/>
        <v>兴仁市真武山街道办事处社区专职网格员</v>
      </c>
      <c r="D5" s="10">
        <v>9</v>
      </c>
      <c r="E5" s="9" t="s">
        <v>506</v>
      </c>
      <c r="F5" s="9" t="s">
        <v>507</v>
      </c>
      <c r="G5" s="9" t="s">
        <v>508</v>
      </c>
      <c r="H5" s="9" t="s">
        <v>509</v>
      </c>
      <c r="I5" s="9" t="s">
        <v>510</v>
      </c>
      <c r="J5" s="9"/>
      <c r="K5" s="9" t="s">
        <v>516</v>
      </c>
      <c r="L5" s="9">
        <v>15585950098</v>
      </c>
      <c r="M5" s="9">
        <v>19</v>
      </c>
      <c r="N5" s="7" t="s">
        <v>437</v>
      </c>
      <c r="O5" s="9"/>
      <c r="P5" s="11"/>
    </row>
    <row r="6" ht="48" spans="1:16">
      <c r="A6" s="6" t="s">
        <v>350</v>
      </c>
      <c r="B6" s="9" t="s">
        <v>21</v>
      </c>
      <c r="C6" s="8" t="str">
        <f t="shared" si="0"/>
        <v>兴仁市薏品田园街道办事处社区专职网格员</v>
      </c>
      <c r="D6" s="6">
        <v>10</v>
      </c>
      <c r="E6" s="6" t="s">
        <v>506</v>
      </c>
      <c r="F6" s="9" t="s">
        <v>507</v>
      </c>
      <c r="G6" s="9" t="s">
        <v>508</v>
      </c>
      <c r="H6" s="9" t="s">
        <v>509</v>
      </c>
      <c r="I6" s="9" t="s">
        <v>510</v>
      </c>
      <c r="J6" s="9"/>
      <c r="K6" s="9" t="s">
        <v>517</v>
      </c>
      <c r="L6" s="9">
        <v>18386889566</v>
      </c>
      <c r="M6" s="9">
        <v>28</v>
      </c>
      <c r="N6" s="7" t="s">
        <v>351</v>
      </c>
      <c r="O6" s="9"/>
      <c r="P6" s="11"/>
    </row>
    <row r="7" ht="36" spans="1:16">
      <c r="A7" s="9" t="s">
        <v>246</v>
      </c>
      <c r="B7" s="9" t="s">
        <v>21</v>
      </c>
      <c r="C7" s="8" t="str">
        <f t="shared" si="0"/>
        <v>兴仁市陆官街道办事处社区专职网格员</v>
      </c>
      <c r="D7" s="6">
        <v>13</v>
      </c>
      <c r="E7" s="6" t="s">
        <v>506</v>
      </c>
      <c r="F7" s="9" t="s">
        <v>507</v>
      </c>
      <c r="G7" s="9" t="s">
        <v>508</v>
      </c>
      <c r="H7" s="9" t="s">
        <v>509</v>
      </c>
      <c r="I7" s="9" t="s">
        <v>510</v>
      </c>
      <c r="J7" s="9"/>
      <c r="K7" s="9" t="s">
        <v>518</v>
      </c>
      <c r="L7" s="9">
        <v>18085975231</v>
      </c>
      <c r="M7" s="9">
        <v>34</v>
      </c>
      <c r="N7" s="7" t="s">
        <v>247</v>
      </c>
      <c r="O7" s="9"/>
      <c r="P7" s="11"/>
    </row>
    <row r="8" spans="13:13">
      <c r="M8">
        <f>SUM(M2:M7)</f>
        <v>153</v>
      </c>
    </row>
  </sheetData>
  <mergeCells count="1">
    <mergeCell ref="J2:J7"/>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Microsoft Corporation</Company>
  <Application>Microsoft Excel</Application>
  <HeadingPairs>
    <vt:vector size="2" baseType="variant">
      <vt:variant>
        <vt:lpstr>工作表</vt:lpstr>
      </vt:variant>
      <vt:variant>
        <vt:i4>2</vt:i4>
      </vt:variant>
    </vt:vector>
  </HeadingPairs>
  <TitlesOfParts>
    <vt:vector size="2" baseType="lpstr">
      <vt:lpstr>统分信息</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Office 2007 XLSX Test Document</dc:title>
  <dc:subject>Office 2007 XLSX Test Document</dc:subject>
  <dc:creator>Maarten Balliauw</dc:creator>
  <cp:keywords>office 2007 openxml php</cp:keywords>
  <dc:description>Test document for Office 2007 XLSX, generated using PHP classes.</dc:description>
  <cp:lastModifiedBy>何培专</cp:lastModifiedBy>
  <dcterms:created xsi:type="dcterms:W3CDTF">2023-11-29T09:00:00Z</dcterms:created>
  <cp:lastPrinted>2023-12-15T01:08:00Z</cp:lastPrinted>
  <dcterms:modified xsi:type="dcterms:W3CDTF">2023-12-16T07:57:10Z</dcterms:modified>
  <cp:category>Test result file</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492F71A4A18141139ECDED61BA090EA2_13</vt:lpwstr>
  </property>
  <property fmtid="{D5CDD505-2E9C-101B-9397-08002B2CF9AE}" pid="3" name="KSOProductBuildVer">
    <vt:lpwstr>2052-12.1.0.15990</vt:lpwstr>
  </property>
</Properties>
</file>