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bookViews>
  <sheets>
    <sheet name="sheet1" sheetId="2" r:id="rId1"/>
  </sheets>
  <definedNames>
    <definedName name="_xlnm._FilterDatabase" localSheetId="0" hidden="1">sheet1!$A$3:$D$672</definedName>
    <definedName name="_xlnm.Print_Titles" localSheetId="0">sheet1!$2:$3</definedName>
  </definedNames>
  <calcPr calcId="144525"/>
</workbook>
</file>

<file path=xl/sharedStrings.xml><?xml version="1.0" encoding="utf-8"?>
<sst xmlns="http://schemas.openxmlformats.org/spreadsheetml/2006/main" count="1344" uniqueCount="811">
  <si>
    <t>附件1</t>
  </si>
  <si>
    <t>六盘水市水城区2021年面向社会公开招聘事业单位工作人员资格复审合格进入面试人员名单</t>
  </si>
  <si>
    <t>序号</t>
  </si>
  <si>
    <t>姓名</t>
  </si>
  <si>
    <t>准考证号</t>
  </si>
  <si>
    <t>职位代码</t>
  </si>
  <si>
    <t>李瑞平</t>
  </si>
  <si>
    <t>202100101-林业站工作人员(水城区比德镇)</t>
  </si>
  <si>
    <t>舒冯成</t>
  </si>
  <si>
    <t>姜晓龙</t>
  </si>
  <si>
    <t>张黔富</t>
  </si>
  <si>
    <t>202100102-城镇规划建设管理所工作人员(水城区比德镇)</t>
  </si>
  <si>
    <t>蒋定红</t>
  </si>
  <si>
    <t>周贞林</t>
  </si>
  <si>
    <t>周连红</t>
  </si>
  <si>
    <t>202100103-农业综合服务中心工作人员(水城区比德镇)</t>
  </si>
  <si>
    <t>周方贵</t>
  </si>
  <si>
    <t>吴祝妮</t>
  </si>
  <si>
    <t>邹逐鹿</t>
  </si>
  <si>
    <t>康梅</t>
  </si>
  <si>
    <t>王凤</t>
  </si>
  <si>
    <t>李萍</t>
  </si>
  <si>
    <t>202100104-留守儿童关爱服务中心(水城区比德镇)</t>
  </si>
  <si>
    <t>饶杰</t>
  </si>
  <si>
    <t>杜月</t>
  </si>
  <si>
    <t>田阿娇</t>
  </si>
  <si>
    <t>202100201-群众工作站工作人员(水城区董地街道办事处)</t>
  </si>
  <si>
    <t>曹志惠</t>
  </si>
  <si>
    <t>刘望</t>
  </si>
  <si>
    <t>任桂珊</t>
  </si>
  <si>
    <t>202100202-留守儿童关爱服务中心工作人员(水城区董地街道办事处)</t>
  </si>
  <si>
    <t>田静</t>
  </si>
  <si>
    <t>刘洪志</t>
  </si>
  <si>
    <t>贾银金</t>
  </si>
  <si>
    <t>202100203-科技宣教文化信息服务中心工作人员(水城区董地街道办事处)</t>
  </si>
  <si>
    <t>罗怀国</t>
  </si>
  <si>
    <t>武豫</t>
  </si>
  <si>
    <t>尹金秀</t>
  </si>
  <si>
    <t>202100301-退役军人服务站工作人员(水城区都格镇)</t>
  </si>
  <si>
    <t>任琴</t>
  </si>
  <si>
    <t>田倩</t>
  </si>
  <si>
    <t>廖昌俊</t>
  </si>
  <si>
    <t>蔡伟</t>
  </si>
  <si>
    <t>王帅</t>
  </si>
  <si>
    <t>杨瑶</t>
  </si>
  <si>
    <t>202100302-林业站工作人员(水城区都格镇)</t>
  </si>
  <si>
    <t>余春俐</t>
  </si>
  <si>
    <t>桂灿</t>
  </si>
  <si>
    <t>孙佼</t>
  </si>
  <si>
    <t>202100303-科技宣教文化信息服务中心工作人员(水城区都格镇)</t>
  </si>
  <si>
    <t>谢永</t>
  </si>
  <si>
    <t>尹正礼</t>
  </si>
  <si>
    <t>彭红娅</t>
  </si>
  <si>
    <t>202100304-敬老院工作人员(水城区都格镇)</t>
  </si>
  <si>
    <t>何婷</t>
  </si>
  <si>
    <t>杨丽苹</t>
  </si>
  <si>
    <t>胡勇</t>
  </si>
  <si>
    <t>毛建涛</t>
  </si>
  <si>
    <t>张丽</t>
  </si>
  <si>
    <t>安根顺</t>
  </si>
  <si>
    <t>202100305-农业综合服务中心工作人员(水城区都格镇)</t>
  </si>
  <si>
    <t>王辽红</t>
  </si>
  <si>
    <t>周丽波</t>
  </si>
  <si>
    <t>冉湄</t>
  </si>
  <si>
    <t>范燕琳</t>
  </si>
  <si>
    <t>张红红</t>
  </si>
  <si>
    <t>彭强</t>
  </si>
  <si>
    <t>吴忧</t>
  </si>
  <si>
    <t>腾美美</t>
  </si>
  <si>
    <t>王兴凤</t>
  </si>
  <si>
    <t>202100401-农业综合服务中心工作人员(水城区陡箐镇)</t>
  </si>
  <si>
    <t>蔡智康</t>
  </si>
  <si>
    <t>董祥</t>
  </si>
  <si>
    <t>王翔</t>
  </si>
  <si>
    <t>202100402-乡村振兴工作站工作人员(水城区陡箐镇)</t>
  </si>
  <si>
    <t>马山</t>
  </si>
  <si>
    <t>张曌乾</t>
  </si>
  <si>
    <t>刘启美</t>
  </si>
  <si>
    <t>关得艳</t>
  </si>
  <si>
    <t>何佳燕</t>
  </si>
  <si>
    <t>刘仕春</t>
  </si>
  <si>
    <t>202100403-城镇规划建设管理所工作人员(水城区陡箐镇)</t>
  </si>
  <si>
    <t>卢扬</t>
  </si>
  <si>
    <t>张东攀</t>
  </si>
  <si>
    <t>李瑶</t>
  </si>
  <si>
    <t>202100404-林业站工作人员(水城区陡箐镇)</t>
  </si>
  <si>
    <t>刘春林</t>
  </si>
  <si>
    <t>管庆祥</t>
  </si>
  <si>
    <t>苏远秘</t>
  </si>
  <si>
    <t>202100405-敬老院工作人员(水城区陡箐镇)</t>
  </si>
  <si>
    <t>刘礼</t>
  </si>
  <si>
    <t>周浩</t>
  </si>
  <si>
    <t>柳兴雨</t>
  </si>
  <si>
    <t>202100406-留守儿童关爱服务中心工作人员(水城区陡箐镇)</t>
  </si>
  <si>
    <t>罗统仕</t>
  </si>
  <si>
    <t>李文碧</t>
  </si>
  <si>
    <t>桂克建</t>
  </si>
  <si>
    <t>童不一</t>
  </si>
  <si>
    <t>张前兰</t>
  </si>
  <si>
    <t>叶先嫩</t>
  </si>
  <si>
    <t>202100501-人力资源和社会保障服务中心工作人员(水城区果布戛乡)</t>
  </si>
  <si>
    <t>贺云</t>
  </si>
  <si>
    <t xml:space="preserve"> 王星宇</t>
  </si>
  <si>
    <t>王典媛</t>
  </si>
  <si>
    <t>陈红永</t>
  </si>
  <si>
    <t>赵达</t>
  </si>
  <si>
    <t>刘传菊</t>
  </si>
  <si>
    <t>202100502-留守儿童关爱服务中心工作人员(水城区果布戛乡)</t>
  </si>
  <si>
    <t>杨菊鲜</t>
  </si>
  <si>
    <t>徐停雄</t>
  </si>
  <si>
    <t>郑先阳</t>
  </si>
  <si>
    <t>202100503-退役军人服务站工作人员(水城区果布戛乡)</t>
  </si>
  <si>
    <t>叶支松</t>
  </si>
  <si>
    <t>吴愁</t>
  </si>
  <si>
    <t>钱漾</t>
  </si>
  <si>
    <t>202100504-敬老院工作人员(水城区果布戛乡)</t>
  </si>
  <si>
    <t>牛玉梅</t>
  </si>
  <si>
    <t>严亚</t>
  </si>
  <si>
    <t>陆金慧</t>
  </si>
  <si>
    <t>202100505-计划生育协会工作人员(水城区果布戛乡)</t>
  </si>
  <si>
    <t>郭宸</t>
  </si>
  <si>
    <t>何书利</t>
  </si>
  <si>
    <t>陈力荣</t>
  </si>
  <si>
    <t>202100506-群众工作站工作人员(水城区果布戛乡)</t>
  </si>
  <si>
    <t>李松</t>
  </si>
  <si>
    <t>王瑞学</t>
  </si>
  <si>
    <t>刘强</t>
  </si>
  <si>
    <t>杨仕明</t>
  </si>
  <si>
    <t>黄银</t>
  </si>
  <si>
    <t>龙琼艳</t>
  </si>
  <si>
    <t>202100507-城镇规划建设管理所工作人员(水城区果布戛乡)</t>
  </si>
  <si>
    <t>梁贵凤</t>
  </si>
  <si>
    <t>彭卿</t>
  </si>
  <si>
    <t>余泽梅</t>
  </si>
  <si>
    <t>202100508-农业综合服务中心工作人员(水城区果布戛乡)</t>
  </si>
  <si>
    <t>缪应河</t>
  </si>
  <si>
    <t>杨小飞</t>
  </si>
  <si>
    <t>李兴朗</t>
  </si>
  <si>
    <t>202100601-政务服务中心(水城区海坪街道办事处)</t>
  </si>
  <si>
    <t>顾怀胜</t>
  </si>
  <si>
    <t xml:space="preserve">郭伦 </t>
  </si>
  <si>
    <t>张纯</t>
  </si>
  <si>
    <t>包小韬</t>
  </si>
  <si>
    <t>范粉</t>
  </si>
  <si>
    <t>包娜</t>
  </si>
  <si>
    <t>202100602-综合服务中心工作人员(水城区海坪街道办事处)</t>
  </si>
  <si>
    <t>宋怀飞</t>
  </si>
  <si>
    <t>胡庆玺</t>
  </si>
  <si>
    <t>秦燃</t>
  </si>
  <si>
    <t>202100701-人力资源和社会保障服务中心工作人员(水城区猴场乡)</t>
  </si>
  <si>
    <t>蒋先维</t>
  </si>
  <si>
    <t>焦明清</t>
  </si>
  <si>
    <t>陈仁毫</t>
  </si>
  <si>
    <t>周丽娟</t>
  </si>
  <si>
    <t>徐力丽</t>
  </si>
  <si>
    <t>陈专</t>
  </si>
  <si>
    <t>202100702-城镇规划建设管理所工作人员(水城区猴场乡)</t>
  </si>
  <si>
    <t>赵全高</t>
  </si>
  <si>
    <t>支柱</t>
  </si>
  <si>
    <t>陈高林</t>
  </si>
  <si>
    <t>202100703-计划生育协会工作人员(水城区猴场乡)</t>
  </si>
  <si>
    <t>张韬</t>
  </si>
  <si>
    <t>赵敏菊</t>
  </si>
  <si>
    <t>刘宇</t>
  </si>
  <si>
    <t>202100704-退役军人服务站工作人员(水城区猴场乡)</t>
  </si>
  <si>
    <t>蔡健</t>
  </si>
  <si>
    <t>张雄</t>
  </si>
  <si>
    <t>张毓坤</t>
  </si>
  <si>
    <t>202100801-群众工作站工作人员(水城区鸡场镇)</t>
  </si>
  <si>
    <t>李正权</t>
  </si>
  <si>
    <t>单端敏</t>
  </si>
  <si>
    <t>周月薪</t>
  </si>
  <si>
    <t>202100802-敬老院工作人员(水城区鸡场镇)</t>
  </si>
  <si>
    <t>郭羽</t>
  </si>
  <si>
    <t>黄宝利</t>
  </si>
  <si>
    <t>何小东</t>
  </si>
  <si>
    <t>202100803-乡村振兴工作站工作人员(水城区鸡场镇)</t>
  </si>
  <si>
    <t>饶猛</t>
  </si>
  <si>
    <t>鲁安心</t>
  </si>
  <si>
    <t>孙威</t>
  </si>
  <si>
    <t>202100804-农业综合服务中心工作人员(水城区鸡场镇)</t>
  </si>
  <si>
    <t>黄维胜</t>
  </si>
  <si>
    <t>付正宇</t>
  </si>
  <si>
    <t>高航</t>
  </si>
  <si>
    <t>202100805-农业综合服务中心工作人员(水城区鸡场镇)</t>
  </si>
  <si>
    <t>申旺</t>
  </si>
  <si>
    <t>高文艳</t>
  </si>
  <si>
    <t>龙情</t>
  </si>
  <si>
    <t>202100901-城镇规划建设管理所工作人员(水城区龙场乡)</t>
  </si>
  <si>
    <t>王润宾</t>
  </si>
  <si>
    <t>祝远富</t>
  </si>
  <si>
    <t>肖燕</t>
  </si>
  <si>
    <t>202100902-农业综合服务中心工作人员(水城区龙场乡)</t>
  </si>
  <si>
    <t>邹家豪</t>
  </si>
  <si>
    <t>杨叶会</t>
  </si>
  <si>
    <t>王发玉</t>
  </si>
  <si>
    <t>王垚</t>
  </si>
  <si>
    <t>王均元</t>
  </si>
  <si>
    <t>向珍毕</t>
  </si>
  <si>
    <t>202100903-留守儿童关爱服务中心工作人员(水城区龙场乡)</t>
  </si>
  <si>
    <t>刘芷君</t>
  </si>
  <si>
    <t>蔡仪东</t>
  </si>
  <si>
    <t>瞿正太</t>
  </si>
  <si>
    <t>202101001-乡村振兴工作站工作人员(水城区米箩镇)</t>
  </si>
  <si>
    <t>张贵花</t>
  </si>
  <si>
    <t>黎仁进</t>
  </si>
  <si>
    <t>赵庆飞</t>
  </si>
  <si>
    <t>202101002-留守儿童关爱服务中心工作人员(水城区米箩镇)</t>
  </si>
  <si>
    <t>朱发应</t>
  </si>
  <si>
    <t>赵英朋</t>
  </si>
  <si>
    <t>刘书群</t>
  </si>
  <si>
    <t>罗灵松</t>
  </si>
  <si>
    <t>杨雪梅</t>
  </si>
  <si>
    <t>林志敏</t>
  </si>
  <si>
    <t>202101003-敬老院工作人员(水城区米箩镇)</t>
  </si>
  <si>
    <t>侯统一</t>
  </si>
  <si>
    <t>熊贤勇</t>
  </si>
  <si>
    <t>王世伟</t>
  </si>
  <si>
    <t>202101004-群众工作站工作人员(水城区米箩镇)</t>
  </si>
  <si>
    <t>汤治贤</t>
  </si>
  <si>
    <t>赵常伟</t>
  </si>
  <si>
    <t>唐兴科</t>
  </si>
  <si>
    <t>202101005-人力资源和社会保障服务中心(水城区米箩镇)</t>
  </si>
  <si>
    <t>陈文元</t>
  </si>
  <si>
    <t>薛茜</t>
  </si>
  <si>
    <t>雷雄</t>
  </si>
  <si>
    <t>202101101-留守儿童关爱服务中心工作人员(水城区蟠龙镇)</t>
  </si>
  <si>
    <t>雷昶</t>
  </si>
  <si>
    <t>罗发跃</t>
  </si>
  <si>
    <t>罗春进</t>
  </si>
  <si>
    <t>202101102-林业站工作人员(水城区蟠龙镇)</t>
  </si>
  <si>
    <t>马柔</t>
  </si>
  <si>
    <t>孙海</t>
  </si>
  <si>
    <t>胡小虎</t>
  </si>
  <si>
    <t>202101103-退役军人服务站工作人员(水城区蟠龙镇)</t>
  </si>
  <si>
    <t>张云</t>
  </si>
  <si>
    <t>赵乾</t>
  </si>
  <si>
    <t>李燕</t>
  </si>
  <si>
    <t>202101201-人力资源和社会保障服务中心（农村合作医疗站）工作人员(水城区坪寨乡)</t>
  </si>
  <si>
    <t>辛庆伍</t>
  </si>
  <si>
    <t>王兴</t>
  </si>
  <si>
    <t>柏锐</t>
  </si>
  <si>
    <t>202101202-计划生育协会工作人员(水城区坪寨乡)</t>
  </si>
  <si>
    <t>项玉蓉</t>
  </si>
  <si>
    <t>沈洁</t>
  </si>
  <si>
    <t>文涛</t>
  </si>
  <si>
    <t>202101203-城镇规划建设管理所工作人员(水城区坪寨乡)</t>
  </si>
  <si>
    <t>安青</t>
  </si>
  <si>
    <t>李茹慧</t>
  </si>
  <si>
    <t>周真菊</t>
  </si>
  <si>
    <t>202101204-敬老院工作人员(水城区坪寨乡)</t>
  </si>
  <si>
    <t>刘艳涛</t>
  </si>
  <si>
    <t>吴茂飞</t>
  </si>
  <si>
    <t>宋园</t>
  </si>
  <si>
    <t>202101205-群众工作站工作人员(水城区坪寨乡)</t>
  </si>
  <si>
    <t>马显蛟</t>
  </si>
  <si>
    <t>陆梅</t>
  </si>
  <si>
    <t>邓菊</t>
  </si>
  <si>
    <t>赵峰立</t>
  </si>
  <si>
    <t>余智杰</t>
  </si>
  <si>
    <t>安根福</t>
  </si>
  <si>
    <t>202101206-留守儿童关爱服务中心工作人员(水城区坪寨乡)</t>
  </si>
  <si>
    <t>严蝶</t>
  </si>
  <si>
    <t>肖基锦</t>
  </si>
  <si>
    <t>李丽沙</t>
  </si>
  <si>
    <t>202101301-群众工作站工作人员(水城区勺米镇)</t>
  </si>
  <si>
    <t>石国富</t>
  </si>
  <si>
    <t>曾宝</t>
  </si>
  <si>
    <t>陶昌勇</t>
  </si>
  <si>
    <t>202101401-农业综合服务中心工作人员(水城区杨梅乡)</t>
  </si>
  <si>
    <t>黄磊</t>
  </si>
  <si>
    <t>曹飞</t>
  </si>
  <si>
    <t>刘芷彤</t>
  </si>
  <si>
    <t>陈柳松</t>
  </si>
  <si>
    <t>莫乾春</t>
  </si>
  <si>
    <t>肖倩</t>
  </si>
  <si>
    <t>202101402-林业站工作人员(水城区杨梅乡)</t>
  </si>
  <si>
    <t>徐茂琴</t>
  </si>
  <si>
    <t>张龙</t>
  </si>
  <si>
    <t>徐美艳</t>
  </si>
  <si>
    <t>202101403-敬老院工作人员(水城区杨梅乡)</t>
  </si>
  <si>
    <t>赵庆查</t>
  </si>
  <si>
    <t>吕梅</t>
  </si>
  <si>
    <t>李朝美</t>
  </si>
  <si>
    <t>202101404-留守儿童关爱服务中心工作人员(水城区杨梅乡)</t>
  </si>
  <si>
    <t>黄府</t>
  </si>
  <si>
    <t>杨鑫</t>
  </si>
  <si>
    <t>刘维</t>
  </si>
  <si>
    <t>202101405-退役军人服务站工作人员(水城区杨梅乡)</t>
  </si>
  <si>
    <t>崔灿</t>
  </si>
  <si>
    <t>严敬懿</t>
  </si>
  <si>
    <t>李福渊</t>
  </si>
  <si>
    <t>202101406-乡村振兴工作站工作人员(水城区杨梅乡)</t>
  </si>
  <si>
    <t>李信梅</t>
  </si>
  <si>
    <t>徐腾路</t>
  </si>
  <si>
    <t>王若立</t>
  </si>
  <si>
    <t>202101501-农业综合服务中心工作人员(水城区野钟乡)</t>
  </si>
  <si>
    <t>段敏</t>
  </si>
  <si>
    <t>雷鹏</t>
  </si>
  <si>
    <t>王光勇</t>
  </si>
  <si>
    <t>202101502-林业站工作人员(水城区野钟乡)</t>
  </si>
  <si>
    <t>李勇进</t>
  </si>
  <si>
    <t>夏瞳</t>
  </si>
  <si>
    <t>陈刊</t>
  </si>
  <si>
    <t>202101503-计划生育协会工作人员(水城区野钟乡)</t>
  </si>
  <si>
    <t>管普</t>
  </si>
  <si>
    <t>李才俊</t>
  </si>
  <si>
    <t>常国庆</t>
  </si>
  <si>
    <t>202101504-城镇规划建设管理所工作人员(水城区野钟乡)</t>
  </si>
  <si>
    <t>马官博</t>
  </si>
  <si>
    <t>龙如勇</t>
  </si>
  <si>
    <t>王先永</t>
  </si>
  <si>
    <t>202101505-敬老院工作人员(水城区野钟乡)</t>
  </si>
  <si>
    <t>马言</t>
  </si>
  <si>
    <t>杜会</t>
  </si>
  <si>
    <t>朱琦</t>
  </si>
  <si>
    <t>202101506-群众工作站工作人员(水城区野钟乡)</t>
  </si>
  <si>
    <t>邹亚贤</t>
  </si>
  <si>
    <t>张键涛</t>
  </si>
  <si>
    <t>杨莉</t>
  </si>
  <si>
    <t>石昌鹤</t>
  </si>
  <si>
    <t>金花</t>
  </si>
  <si>
    <t>张鑫华</t>
  </si>
  <si>
    <t>202101507-留守儿童关爱服务中心工作人员(水城区野钟乡)</t>
  </si>
  <si>
    <t>冯芳</t>
  </si>
  <si>
    <t>马容</t>
  </si>
  <si>
    <t>刘巧艳</t>
  </si>
  <si>
    <t>杨萍</t>
  </si>
  <si>
    <t>李建明</t>
  </si>
  <si>
    <t>陈元</t>
  </si>
  <si>
    <t>202101508-乡村振兴工作站工作人员(水城区野钟乡)</t>
  </si>
  <si>
    <t>陈贵勇</t>
  </si>
  <si>
    <t>艾金花</t>
  </si>
  <si>
    <t>何亚丽</t>
  </si>
  <si>
    <t>202101509-乡村振兴工作站工作人员(水城区野钟乡)</t>
  </si>
  <si>
    <t>杨洪英</t>
  </si>
  <si>
    <t>刘敏倩</t>
  </si>
  <si>
    <t>李文志</t>
  </si>
  <si>
    <t>202101601-计划生育协会工作人员(水城区营盘乡)</t>
  </si>
  <si>
    <t>陈婷</t>
  </si>
  <si>
    <t>吴锋剑</t>
  </si>
  <si>
    <t>张查会</t>
  </si>
  <si>
    <t>202101701-农业综合服务中心工作人员(水城区花戛乡)</t>
  </si>
  <si>
    <t>李茂琼</t>
  </si>
  <si>
    <t>蒋紫帆</t>
  </si>
  <si>
    <t>任光梅</t>
  </si>
  <si>
    <t>202101702-农业综合服务中心工作人员(水城区花戛乡)</t>
  </si>
  <si>
    <t>安永珍</t>
  </si>
  <si>
    <t>辛艺</t>
  </si>
  <si>
    <t>李华英</t>
  </si>
  <si>
    <t>陈梦丹</t>
  </si>
  <si>
    <t>王刁</t>
  </si>
  <si>
    <t>黄榜</t>
  </si>
  <si>
    <t>伍献辉</t>
  </si>
  <si>
    <t>李禹辑</t>
  </si>
  <si>
    <t>陈贤钢</t>
  </si>
  <si>
    <t>202101703-城镇规划建设管理所工作人员(水城区花戛乡)</t>
  </si>
  <si>
    <t>朱祥华</t>
  </si>
  <si>
    <t>李荣奎</t>
  </si>
  <si>
    <t>杨娟</t>
  </si>
  <si>
    <t>202101704-乡村振兴工作站工作人员(水城区花戛乡)</t>
  </si>
  <si>
    <t>肖鹏贵</t>
  </si>
  <si>
    <t>李孔敏</t>
  </si>
  <si>
    <t>唐俊</t>
  </si>
  <si>
    <t>张泽</t>
  </si>
  <si>
    <t>康建</t>
  </si>
  <si>
    <t>陈蕾羽</t>
  </si>
  <si>
    <t>202101705-人力资源和社会保障服务中心工作人员(水城区花戛乡)</t>
  </si>
  <si>
    <t>张敏敏</t>
  </si>
  <si>
    <t>杨丽</t>
  </si>
  <si>
    <t>陆大冰</t>
  </si>
  <si>
    <t>202101706-敬老院工作人员(水城区花戛乡)</t>
  </si>
  <si>
    <t>李国燕</t>
  </si>
  <si>
    <t>吴艳</t>
  </si>
  <si>
    <t>朱圣</t>
  </si>
  <si>
    <t>202101707-群众工作站工作人员(水城区花戛乡)</t>
  </si>
  <si>
    <t>龙高喊</t>
  </si>
  <si>
    <t>岑宇</t>
  </si>
  <si>
    <t>王虎</t>
  </si>
  <si>
    <t>张航睿</t>
  </si>
  <si>
    <t>朱柯锦</t>
  </si>
  <si>
    <t>张金卫</t>
  </si>
  <si>
    <t>王东琦</t>
  </si>
  <si>
    <t>范习义</t>
  </si>
  <si>
    <t>汤小平</t>
  </si>
  <si>
    <t>202101708-科技宣教文化信息服务中心(水城区花戛乡)</t>
  </si>
  <si>
    <t>杨兰</t>
  </si>
  <si>
    <t>马元</t>
  </si>
  <si>
    <t>孙金梅</t>
  </si>
  <si>
    <t>202101801-乡村振兴工作站工作人员(水城区顺场乡)</t>
  </si>
  <si>
    <t>王倩</t>
  </si>
  <si>
    <t>冉鑫</t>
  </si>
  <si>
    <t>邓晶晶</t>
  </si>
  <si>
    <t>202101802-农业综合服务中心工作人员(水城区顺场乡)</t>
  </si>
  <si>
    <t>余娅</t>
  </si>
  <si>
    <t>杨中梅</t>
  </si>
  <si>
    <t>胡爽爽</t>
  </si>
  <si>
    <t>202101803-城镇规划建设管理所工作人员(水城区顺场乡)</t>
  </si>
  <si>
    <t>付迎春</t>
  </si>
  <si>
    <t>谢嫦梦</t>
  </si>
  <si>
    <t>吴欣蔚</t>
  </si>
  <si>
    <t>202101804-人力资源和社会保障服务中心工作人员(水城区顺场乡)</t>
  </si>
  <si>
    <t>朱荣梅</t>
  </si>
  <si>
    <t>何艾洋</t>
  </si>
  <si>
    <t>石浩</t>
  </si>
  <si>
    <t>陈再荣</t>
  </si>
  <si>
    <t>赵满丽</t>
  </si>
  <si>
    <t>范茂开</t>
  </si>
  <si>
    <t>202101805-科技宣教文化信息服务中心工作人员(水城区顺场乡)</t>
  </si>
  <si>
    <t>陆志兰</t>
  </si>
  <si>
    <t>邓勇勇</t>
  </si>
  <si>
    <t>李文贤</t>
  </si>
  <si>
    <t>202101806-林业站工作人员(水城区顺场乡)</t>
  </si>
  <si>
    <t>刘范林</t>
  </si>
  <si>
    <t>贺兴</t>
  </si>
  <si>
    <t>潘秀英</t>
  </si>
  <si>
    <t>朱迪</t>
  </si>
  <si>
    <t>刘典永</t>
  </si>
  <si>
    <t>周泳君</t>
  </si>
  <si>
    <t>202101807-敬老院工作人员(水城区顺场乡)</t>
  </si>
  <si>
    <t>谷龙</t>
  </si>
  <si>
    <t>吴江兰</t>
  </si>
  <si>
    <t>易辉云</t>
  </si>
  <si>
    <t>202101901-阿戛应急中心站工作人员(水城区应急管理局)</t>
  </si>
  <si>
    <t>张云富</t>
  </si>
  <si>
    <t>张晓婵</t>
  </si>
  <si>
    <t>常开昌</t>
  </si>
  <si>
    <t>202101902-龙场应急中心站工作人员(水城区应急管理局)</t>
  </si>
  <si>
    <t>汤涛</t>
  </si>
  <si>
    <t>吴忠</t>
  </si>
  <si>
    <t>王安辉</t>
  </si>
  <si>
    <t>202102001-阿戛能源管理站工作人员(水城区能源局)</t>
  </si>
  <si>
    <t>江建旭</t>
  </si>
  <si>
    <t>管津</t>
  </si>
  <si>
    <t>龙正瑶</t>
  </si>
  <si>
    <t>罗秀鸿</t>
  </si>
  <si>
    <t>巴连科</t>
  </si>
  <si>
    <t>王情阳</t>
  </si>
  <si>
    <t>王云枫</t>
  </si>
  <si>
    <t>刘运专</t>
  </si>
  <si>
    <t>熊福荣</t>
  </si>
  <si>
    <t>申波</t>
  </si>
  <si>
    <t>安忠齐</t>
  </si>
  <si>
    <t>刘思瑶</t>
  </si>
  <si>
    <t>赵浩楠</t>
  </si>
  <si>
    <t>刘赟</t>
  </si>
  <si>
    <t>董平伟</t>
  </si>
  <si>
    <t>虞智雄</t>
  </si>
  <si>
    <t>刘茂松</t>
  </si>
  <si>
    <t>唐梦梦</t>
  </si>
  <si>
    <t>熊鹏</t>
  </si>
  <si>
    <t>李世松</t>
  </si>
  <si>
    <t>胡展</t>
  </si>
  <si>
    <t>202102002-化乐能源管理站工作人员(水城区能源局)</t>
  </si>
  <si>
    <t>付在顺</t>
  </si>
  <si>
    <t>符仁镱</t>
  </si>
  <si>
    <t>彭高钊</t>
  </si>
  <si>
    <t>张奎</t>
  </si>
  <si>
    <t xml:space="preserve"> 杨景智</t>
  </si>
  <si>
    <t>陶秀龙</t>
  </si>
  <si>
    <t>马维雄</t>
  </si>
  <si>
    <t>杨冲</t>
  </si>
  <si>
    <t>孟祖勇</t>
  </si>
  <si>
    <t>刘静</t>
  </si>
  <si>
    <t>张功春</t>
  </si>
  <si>
    <t>王晓郭</t>
  </si>
  <si>
    <t>202102003-陡箐能源管理站工作人员(水城区能源局)</t>
  </si>
  <si>
    <t>刘靖</t>
  </si>
  <si>
    <t>龚健平</t>
  </si>
  <si>
    <t>杨腾</t>
  </si>
  <si>
    <t>袁超</t>
  </si>
  <si>
    <t>龙光平</t>
  </si>
  <si>
    <t>张可</t>
  </si>
  <si>
    <t>余荣潜</t>
  </si>
  <si>
    <t>娄超</t>
  </si>
  <si>
    <t>易大朋</t>
  </si>
  <si>
    <t>李杰</t>
  </si>
  <si>
    <t>蒋胜蓝</t>
  </si>
  <si>
    <t>202102004-蟠龙能源管理站工作人员(水城区能源局)</t>
  </si>
  <si>
    <t>张伟</t>
  </si>
  <si>
    <t>段忠鹤</t>
  </si>
  <si>
    <t>罗永胜</t>
  </si>
  <si>
    <t>毛昌磊</t>
  </si>
  <si>
    <t>胡文武</t>
  </si>
  <si>
    <t>王伟</t>
  </si>
  <si>
    <t>202102005-鸡场能源管理站工作人员(水城区能源局)</t>
  </si>
  <si>
    <t>陈禹</t>
  </si>
  <si>
    <t>张恩才</t>
  </si>
  <si>
    <t>邓永举</t>
  </si>
  <si>
    <t>罗磊</t>
  </si>
  <si>
    <t>安睿</t>
  </si>
  <si>
    <t>王钦臣</t>
  </si>
  <si>
    <t>李继密</t>
  </si>
  <si>
    <t>孔旭</t>
  </si>
  <si>
    <t>饶兵</t>
  </si>
  <si>
    <t>202102006-勺米能源管理站工作人员(水城区能源局)</t>
  </si>
  <si>
    <t>罗程</t>
  </si>
  <si>
    <t>王拓</t>
  </si>
  <si>
    <t>胡明琼</t>
  </si>
  <si>
    <t>严灿</t>
  </si>
  <si>
    <t>王克平</t>
  </si>
  <si>
    <t>许志鑫</t>
  </si>
  <si>
    <t>张莉</t>
  </si>
  <si>
    <t>周旺</t>
  </si>
  <si>
    <t>李雨健</t>
  </si>
  <si>
    <t>202102007-比德能源管理站工作人员(水城区能源局)</t>
  </si>
  <si>
    <t>朱华青</t>
  </si>
  <si>
    <t>吴洪航</t>
  </si>
  <si>
    <t>高兰平</t>
  </si>
  <si>
    <t>202102008-都格能源管理站工作人员(水城区能源局)</t>
  </si>
  <si>
    <t>赵燕若兰</t>
  </si>
  <si>
    <t>李金谕</t>
  </si>
  <si>
    <t>陈太虎</t>
  </si>
  <si>
    <t>陈圆</t>
  </si>
  <si>
    <t>朱怀俊</t>
  </si>
  <si>
    <t>肖航</t>
  </si>
  <si>
    <t>202102009-发耳能源管理站工作人员(水城区能源局)</t>
  </si>
  <si>
    <t>陶云东</t>
  </si>
  <si>
    <t>杨彦龙</t>
  </si>
  <si>
    <t>高鑫</t>
  </si>
  <si>
    <t>202102010-老鹰山能源管理站工作人员(水城区能源局)</t>
  </si>
  <si>
    <t>李洪应</t>
  </si>
  <si>
    <t>袁远密</t>
  </si>
  <si>
    <t>樊磊</t>
  </si>
  <si>
    <t>李红艳</t>
  </si>
  <si>
    <t>徐华</t>
  </si>
  <si>
    <t>向方方</t>
  </si>
  <si>
    <t>冉超</t>
  </si>
  <si>
    <t>杨松</t>
  </si>
  <si>
    <t>邵欢</t>
  </si>
  <si>
    <t>夏正</t>
  </si>
  <si>
    <t>邓浩</t>
  </si>
  <si>
    <t>李兴国</t>
  </si>
  <si>
    <t>202102101-比德镇统计组工作人员(水城区乡镇统计服务中心)</t>
  </si>
  <si>
    <t>胡鑫</t>
  </si>
  <si>
    <t>周义珍</t>
  </si>
  <si>
    <t>彭启光</t>
  </si>
  <si>
    <t>202102102-陡箐镇统计组工作人员(水城区乡镇统计服务中心)</t>
  </si>
  <si>
    <t>陈羿宏</t>
  </si>
  <si>
    <t>马召</t>
  </si>
  <si>
    <t>朱密</t>
  </si>
  <si>
    <t>202102103-发耳镇统计组工作人员(水城区乡镇统计服务中心)</t>
  </si>
  <si>
    <t>胡维</t>
  </si>
  <si>
    <t>袁井然</t>
  </si>
  <si>
    <t>钱永</t>
  </si>
  <si>
    <t>202102104-化乐镇统计组工作人员(水城区乡镇统计服务中心)</t>
  </si>
  <si>
    <t>李文博</t>
  </si>
  <si>
    <t>姚海</t>
  </si>
  <si>
    <t>李伟</t>
  </si>
  <si>
    <t>202102105-米箩镇统计组工作人员(水城区乡镇统计服务中心)</t>
  </si>
  <si>
    <t>陈成</t>
  </si>
  <si>
    <t>张玮</t>
  </si>
  <si>
    <t>吴志平</t>
  </si>
  <si>
    <t>202102106-蟠龙镇统计组工作人员(水城区乡镇统计服务中心)</t>
  </si>
  <si>
    <t>龙琦</t>
  </si>
  <si>
    <t>普丽仙</t>
  </si>
  <si>
    <t>浦芮</t>
  </si>
  <si>
    <t>202102107-营盘乡统计组工作人员(水城区乡镇统计服务中心)</t>
  </si>
  <si>
    <t>易普雄</t>
  </si>
  <si>
    <t>刘梅</t>
  </si>
  <si>
    <t>马睿丹</t>
  </si>
  <si>
    <t>202102108-玉舍镇统计组工作人员(水城区乡镇统计服务中心)</t>
  </si>
  <si>
    <t>辛春艳</t>
  </si>
  <si>
    <t>李雪艳</t>
  </si>
  <si>
    <t>刘建</t>
  </si>
  <si>
    <t>202102109-猴场乡统计组工作人员(水城区乡镇统计服务中心)</t>
  </si>
  <si>
    <t>邓翔</t>
  </si>
  <si>
    <t>梁臣芳</t>
  </si>
  <si>
    <t>吴能标</t>
  </si>
  <si>
    <t>202102110-都格镇统计组工作人员(水城区乡镇统计服务中心)</t>
  </si>
  <si>
    <t>张漫</t>
  </si>
  <si>
    <t xml:space="preserve">尤本兵 </t>
  </si>
  <si>
    <t>刘野</t>
  </si>
  <si>
    <t>202102111-花戛乡统计组工作人员(水城区乡镇统计服务中心)</t>
  </si>
  <si>
    <t>朱曦</t>
  </si>
  <si>
    <t>代铁</t>
  </si>
  <si>
    <t>刘体静</t>
  </si>
  <si>
    <t>202102112-杨梅乡统计组工作人员(水城区乡镇统计服务中心)</t>
  </si>
  <si>
    <t>余杨</t>
  </si>
  <si>
    <t>周垒</t>
  </si>
  <si>
    <t>王顺</t>
  </si>
  <si>
    <t>202102113-坪寨乡统计组工作人员(水城区乡镇统计服务中心)</t>
  </si>
  <si>
    <t>安兵兵</t>
  </si>
  <si>
    <t>余鑫</t>
  </si>
  <si>
    <t>李涛</t>
  </si>
  <si>
    <t>202102114-果布戛乡统计组工作人员(水城区乡镇统计服务中心)</t>
  </si>
  <si>
    <t>王彬</t>
  </si>
  <si>
    <t>朱玉龙</t>
  </si>
  <si>
    <t>陈陟</t>
  </si>
  <si>
    <t>202102115-顺场乡统计组工作人员(水城区乡镇统计服务中心)</t>
  </si>
  <si>
    <t>张影</t>
  </si>
  <si>
    <t>李长城</t>
  </si>
  <si>
    <t>田波</t>
  </si>
  <si>
    <t>202102201-发耳财政所工作人员(水城区财政局)</t>
  </si>
  <si>
    <t>董荣灯</t>
  </si>
  <si>
    <t>刘长远</t>
  </si>
  <si>
    <t>黄纯</t>
  </si>
  <si>
    <t>202102202-果布戛财政所工作人员(水城区财政局)</t>
  </si>
  <si>
    <t>吴臣旭</t>
  </si>
  <si>
    <t>张应飞</t>
  </si>
  <si>
    <t>王德银</t>
  </si>
  <si>
    <t>202102203-果布戛财政所工作人员(水城区财政局)</t>
  </si>
  <si>
    <t>肖昌婷</t>
  </si>
  <si>
    <t>刘玉</t>
  </si>
  <si>
    <t>杨信</t>
  </si>
  <si>
    <t>202102204-海坪财政所工作人员(水城区财政局)</t>
  </si>
  <si>
    <t>高忠帅</t>
  </si>
  <si>
    <t>娄希</t>
  </si>
  <si>
    <t>李松柏</t>
  </si>
  <si>
    <t>202102205-鸡场财政所工作人员(水城区财政局)</t>
  </si>
  <si>
    <t>杨雄娇</t>
  </si>
  <si>
    <t>毕金影</t>
  </si>
  <si>
    <t>姜小青</t>
  </si>
  <si>
    <t>202102206-尖山财政所工作人员(水城区财政局)</t>
  </si>
  <si>
    <t>田刚</t>
  </si>
  <si>
    <t>黄颖</t>
  </si>
  <si>
    <t>王秉杰</t>
  </si>
  <si>
    <t>202102207-新街财政所工作人员(水城区财政局)</t>
  </si>
  <si>
    <t>罗仕永</t>
  </si>
  <si>
    <t>王薇</t>
  </si>
  <si>
    <t>撒海燕</t>
  </si>
  <si>
    <t>202102208-老鹰山财政所工作人员(水城区财政局)</t>
  </si>
  <si>
    <t>蒋先举</t>
  </si>
  <si>
    <t>施林会</t>
  </si>
  <si>
    <t>徐如利</t>
  </si>
  <si>
    <t>202102209-营盘乡财政所工作人员(水城区财政局)</t>
  </si>
  <si>
    <t>方炎</t>
  </si>
  <si>
    <t>彭蓉</t>
  </si>
  <si>
    <t>刘安朝</t>
  </si>
  <si>
    <t>202102210-花戛财政所工作人员(水城区财政局)</t>
  </si>
  <si>
    <t>张磊</t>
  </si>
  <si>
    <t>彭利斯</t>
  </si>
  <si>
    <t>王宏旺</t>
  </si>
  <si>
    <t>202102211-化乐财政所工作人员(水城区财政局)</t>
  </si>
  <si>
    <t>张启刚</t>
  </si>
  <si>
    <t>程婷</t>
  </si>
  <si>
    <t>马江薇</t>
  </si>
  <si>
    <t>202102212-野钟财政所工作人员(水城区财政局)</t>
  </si>
  <si>
    <t>黄健</t>
  </si>
  <si>
    <t>宋凤莲</t>
  </si>
  <si>
    <t>田国庆</t>
  </si>
  <si>
    <t>202102213-顺场财政所工作人员(水城区财政局)</t>
  </si>
  <si>
    <t>马荣瑶</t>
  </si>
  <si>
    <t>崔向耀</t>
  </si>
  <si>
    <t>朱瑾</t>
  </si>
  <si>
    <t>202102214-新桥财政所工作人员(水城区财政局)</t>
  </si>
  <si>
    <t>王婷</t>
  </si>
  <si>
    <t>李元中</t>
  </si>
  <si>
    <t>祖灵</t>
  </si>
  <si>
    <t>202102215-坪寨财政所工作人员(水城区财政局)</t>
  </si>
  <si>
    <t>黄倩</t>
  </si>
  <si>
    <t>代海兵</t>
  </si>
  <si>
    <t>郑信谦</t>
  </si>
  <si>
    <t>202102301-语文老师(六盘水市水城区金竹林中学)</t>
  </si>
  <si>
    <t>柯可</t>
  </si>
  <si>
    <t>张雪</t>
  </si>
  <si>
    <t>童贤贞</t>
  </si>
  <si>
    <t>尹嘉婷</t>
  </si>
  <si>
    <t>锁荣</t>
  </si>
  <si>
    <t>朱梅</t>
  </si>
  <si>
    <t>施粒粒</t>
  </si>
  <si>
    <t>查吉</t>
  </si>
  <si>
    <t>谭莉英</t>
  </si>
  <si>
    <t>陈梅</t>
  </si>
  <si>
    <t>李顺海</t>
  </si>
  <si>
    <t>郑娜娜</t>
  </si>
  <si>
    <t>刘玉婷</t>
  </si>
  <si>
    <t>郑志海</t>
  </si>
  <si>
    <t>周燕红</t>
  </si>
  <si>
    <t>王杰</t>
  </si>
  <si>
    <t>彭井线</t>
  </si>
  <si>
    <t>王敏</t>
  </si>
  <si>
    <t>周银柳</t>
  </si>
  <si>
    <t>孙穆仙</t>
  </si>
  <si>
    <t>石文成</t>
  </si>
  <si>
    <t>杨云飞</t>
  </si>
  <si>
    <t>李静</t>
  </si>
  <si>
    <t>段大琳</t>
  </si>
  <si>
    <t>来丹</t>
  </si>
  <si>
    <t>马勋盼</t>
  </si>
  <si>
    <t>王莲芬</t>
  </si>
  <si>
    <t>陶沙沙</t>
  </si>
  <si>
    <t>李铭极</t>
  </si>
  <si>
    <t>赵磊</t>
  </si>
  <si>
    <t>202102302-数学老师(六盘水市水城区金竹林中学)</t>
  </si>
  <si>
    <t>张廷静</t>
  </si>
  <si>
    <t>薛程月</t>
  </si>
  <si>
    <t>郭俊</t>
  </si>
  <si>
    <t>李芳</t>
  </si>
  <si>
    <t>彭莎莎</t>
  </si>
  <si>
    <t>薛飞</t>
  </si>
  <si>
    <t>朱念</t>
  </si>
  <si>
    <t>夏波</t>
  </si>
  <si>
    <t>陈正春</t>
  </si>
  <si>
    <t>陈安</t>
  </si>
  <si>
    <t>王志巧</t>
  </si>
  <si>
    <t>刘小署</t>
  </si>
  <si>
    <t>岳锐</t>
  </si>
  <si>
    <t>王艳红</t>
  </si>
  <si>
    <t>夏庭伟</t>
  </si>
  <si>
    <t>石伟</t>
  </si>
  <si>
    <t>冯仁先</t>
  </si>
  <si>
    <t>李旭</t>
  </si>
  <si>
    <t>高雪</t>
  </si>
  <si>
    <t>杨洋</t>
  </si>
  <si>
    <t>李霞</t>
  </si>
  <si>
    <t>何成燕</t>
  </si>
  <si>
    <t>申雨玲</t>
  </si>
  <si>
    <t>熊润南</t>
  </si>
  <si>
    <t>覃德涛</t>
  </si>
  <si>
    <t>蔡巧艳</t>
  </si>
  <si>
    <t>李艳</t>
  </si>
  <si>
    <t>黄燕</t>
  </si>
  <si>
    <t>李丹</t>
  </si>
  <si>
    <t>吴成梦</t>
  </si>
  <si>
    <t>202102303-英语老师(六盘水市水城区金竹林中学)</t>
  </si>
  <si>
    <t>班金廷</t>
  </si>
  <si>
    <t>朱玲</t>
  </si>
  <si>
    <t>郑蓉</t>
  </si>
  <si>
    <t>王梅</t>
  </si>
  <si>
    <t>胡丹</t>
  </si>
  <si>
    <t>谢玉琴</t>
  </si>
  <si>
    <t>李宛霖</t>
  </si>
  <si>
    <t>韩梅</t>
  </si>
  <si>
    <t>陈悦</t>
  </si>
  <si>
    <t>王芳</t>
  </si>
  <si>
    <t>燕江雪</t>
  </si>
  <si>
    <t>刘虹</t>
  </si>
  <si>
    <t>肖时义</t>
  </si>
  <si>
    <t>马雁翎</t>
  </si>
  <si>
    <t>樊艳琴</t>
  </si>
  <si>
    <t>严进飞</t>
  </si>
  <si>
    <t>崔兴艳</t>
  </si>
  <si>
    <t>彭佑江</t>
  </si>
  <si>
    <t>202102304-物理老师(六盘水市水城区金竹林中学)</t>
  </si>
  <si>
    <t>龙艳争</t>
  </si>
  <si>
    <t>顾业英</t>
  </si>
  <si>
    <t>肖遥</t>
  </si>
  <si>
    <t>肖流芳</t>
  </si>
  <si>
    <t>尚进</t>
  </si>
  <si>
    <t>熊贇华</t>
  </si>
  <si>
    <t>王优</t>
  </si>
  <si>
    <t>吴雪梅</t>
  </si>
  <si>
    <t>陈花花</t>
  </si>
  <si>
    <t>202102305-化学老师(六盘水市水城区金竹林中学)</t>
  </si>
  <si>
    <t>王芳芳</t>
  </si>
  <si>
    <t>荀倩</t>
  </si>
  <si>
    <t>罗秋雨</t>
  </si>
  <si>
    <t>吉玲</t>
  </si>
  <si>
    <t>范丹</t>
  </si>
  <si>
    <t>孙昕</t>
  </si>
  <si>
    <t>202102306-生物老师(六盘水市水城区金竹林中学)</t>
  </si>
  <si>
    <t>蒙俊霞</t>
  </si>
  <si>
    <t>张庭庭</t>
  </si>
  <si>
    <t>李竺莲</t>
  </si>
  <si>
    <t>余秀书</t>
  </si>
  <si>
    <t>任倩</t>
  </si>
  <si>
    <t>陈我俊</t>
  </si>
  <si>
    <t>202102307-政治老师(六盘水市水城区金竹林中学)</t>
  </si>
  <si>
    <t>杨仁菊</t>
  </si>
  <si>
    <t>张欠</t>
  </si>
  <si>
    <t>吕亚</t>
  </si>
  <si>
    <t>文雪芳</t>
  </si>
  <si>
    <t>徐倩</t>
  </si>
  <si>
    <t>李锦雪</t>
  </si>
  <si>
    <t>何容</t>
  </si>
  <si>
    <t>吴小璐</t>
  </si>
  <si>
    <t>姚梅</t>
  </si>
  <si>
    <t>邓丹</t>
  </si>
  <si>
    <t>202102308-历史老师(六盘水市水城区金竹林中学)</t>
  </si>
  <si>
    <t>高廷美</t>
  </si>
  <si>
    <t>罗丽娟</t>
  </si>
  <si>
    <t>李翠</t>
  </si>
  <si>
    <t>李玉碧</t>
  </si>
  <si>
    <t>陈方</t>
  </si>
  <si>
    <t>何连静</t>
  </si>
  <si>
    <t>曾文义</t>
  </si>
  <si>
    <t>陶思玉</t>
  </si>
  <si>
    <t>贾朝献</t>
  </si>
  <si>
    <t>202102309-地理老师(六盘水市水城区金竹林中学)</t>
  </si>
  <si>
    <t>杨香梅</t>
  </si>
  <si>
    <t>李丽</t>
  </si>
  <si>
    <t>靳玥玥</t>
  </si>
  <si>
    <t>张国欢</t>
  </si>
  <si>
    <t>汪珍珍</t>
  </si>
  <si>
    <t>李珊珊</t>
  </si>
  <si>
    <t>202102310-音乐老师(六盘水市水城区金竹林中学)</t>
  </si>
  <si>
    <t>杨营</t>
  </si>
  <si>
    <t>丁小莲</t>
  </si>
  <si>
    <t>田佳鑫</t>
  </si>
  <si>
    <t>余漫莉</t>
  </si>
  <si>
    <t>刘盈</t>
  </si>
  <si>
    <t>曹永洪</t>
  </si>
  <si>
    <t>202102311-体育老师(六盘水市水城区金竹林中学)</t>
  </si>
  <si>
    <t>宋永美</t>
  </si>
  <si>
    <t>肖书</t>
  </si>
  <si>
    <t>罗刚</t>
  </si>
  <si>
    <t>王红梅</t>
  </si>
  <si>
    <t>杨龙粉</t>
  </si>
  <si>
    <t>何健华</t>
  </si>
  <si>
    <t>邓骄</t>
  </si>
  <si>
    <t>苏凡</t>
  </si>
  <si>
    <t>余吉利</t>
  </si>
  <si>
    <t>安红艳</t>
  </si>
  <si>
    <t>谢贵英</t>
  </si>
  <si>
    <t>202102312-美术老师(六盘水市水城区金竹林中学)</t>
  </si>
  <si>
    <t>谢娅</t>
  </si>
  <si>
    <t>叶冰</t>
  </si>
  <si>
    <t>许娟</t>
  </si>
  <si>
    <t>曹程</t>
  </si>
  <si>
    <t>古茂东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</si>
</sst>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2"/>
      <name val="宋体"/>
      <charset val="134"/>
    </font>
    <font>
      <b/>
      <sz val="11"/>
      <name val="宋体"/>
      <charset val="134"/>
    </font>
    <font>
      <b/>
      <sz val="16"/>
      <name val="宋体"/>
      <charset val="134"/>
    </font>
    <font>
      <sz val="10"/>
      <name val="宋体"/>
      <charset val="134"/>
    </font>
    <font>
      <sz val="11"/>
      <color theme="1"/>
      <name val="等线"/>
      <charset val="0"/>
      <scheme val="minor"/>
    </font>
    <font>
      <b/>
      <sz val="11"/>
      <color theme="3"/>
      <name val="等线"/>
      <charset val="134"/>
      <scheme val="minor"/>
    </font>
    <font>
      <sz val="11"/>
      <color theme="0"/>
      <name val="等线"/>
      <charset val="0"/>
      <scheme val="minor"/>
    </font>
    <font>
      <sz val="11"/>
      <color rgb="FF3F3F76"/>
      <name val="等线"/>
      <charset val="0"/>
      <scheme val="minor"/>
    </font>
    <font>
      <sz val="11"/>
      <color theme="1"/>
      <name val="等线"/>
      <charset val="134"/>
      <scheme val="minor"/>
    </font>
    <font>
      <sz val="11"/>
      <color rgb="FFFA7D00"/>
      <name val="等线"/>
      <charset val="0"/>
      <scheme val="minor"/>
    </font>
    <font>
      <b/>
      <sz val="11"/>
      <color rgb="FF3F3F3F"/>
      <name val="等线"/>
      <charset val="0"/>
      <scheme val="minor"/>
    </font>
    <font>
      <u/>
      <sz val="11"/>
      <color rgb="FF800080"/>
      <name val="等线"/>
      <charset val="0"/>
      <scheme val="minor"/>
    </font>
    <font>
      <b/>
      <sz val="11"/>
      <color theme="1"/>
      <name val="等线"/>
      <charset val="0"/>
      <scheme val="minor"/>
    </font>
    <font>
      <sz val="11"/>
      <color rgb="FF9C6500"/>
      <name val="等线"/>
      <charset val="0"/>
      <scheme val="minor"/>
    </font>
    <font>
      <b/>
      <sz val="15"/>
      <color theme="3"/>
      <name val="等线"/>
      <charset val="134"/>
      <scheme val="minor"/>
    </font>
    <font>
      <sz val="11"/>
      <color rgb="FF9C0006"/>
      <name val="等线"/>
      <charset val="0"/>
      <scheme val="minor"/>
    </font>
    <font>
      <b/>
      <sz val="13"/>
      <color theme="3"/>
      <name val="等线"/>
      <charset val="134"/>
      <scheme val="minor"/>
    </font>
    <font>
      <i/>
      <sz val="11"/>
      <color rgb="FF7F7F7F"/>
      <name val="等线"/>
      <charset val="0"/>
      <scheme val="minor"/>
    </font>
    <font>
      <b/>
      <sz val="18"/>
      <color theme="3"/>
      <name val="等线"/>
      <charset val="134"/>
      <scheme val="minor"/>
    </font>
    <font>
      <sz val="11"/>
      <color rgb="FFFF0000"/>
      <name val="等线"/>
      <charset val="0"/>
      <scheme val="minor"/>
    </font>
    <font>
      <u/>
      <sz val="11"/>
      <color rgb="FF0000FF"/>
      <name val="等线"/>
      <charset val="0"/>
      <scheme val="minor"/>
    </font>
    <font>
      <sz val="11"/>
      <color rgb="FF006100"/>
      <name val="等线"/>
      <charset val="0"/>
      <scheme val="minor"/>
    </font>
    <font>
      <b/>
      <sz val="11"/>
      <color rgb="FFFA7D00"/>
      <name val="等线"/>
      <charset val="0"/>
      <scheme val="minor"/>
    </font>
    <font>
      <b/>
      <sz val="11"/>
      <color rgb="FFFFFFF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9" borderId="0" applyNumberFormat="0" applyBorder="0" applyAlignment="0" applyProtection="0">
      <alignment vertical="center"/>
    </xf>
    <xf numFmtId="0" fontId="7" fillId="5"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5" borderId="0" applyNumberFormat="0" applyBorder="0" applyAlignment="0" applyProtection="0">
      <alignment vertical="center"/>
    </xf>
    <xf numFmtId="0" fontId="15" fillId="19" borderId="0" applyNumberFormat="0" applyBorder="0" applyAlignment="0" applyProtection="0">
      <alignment vertical="center"/>
    </xf>
    <xf numFmtId="43" fontId="8" fillId="0" borderId="0" applyFont="0" applyFill="0" applyBorder="0" applyAlignment="0" applyProtection="0">
      <alignment vertical="center"/>
    </xf>
    <xf numFmtId="0" fontId="6" fillId="18" borderId="0" applyNumberFormat="0" applyBorder="0" applyAlignment="0" applyProtection="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7" borderId="7" applyNumberFormat="0" applyFont="0" applyAlignment="0" applyProtection="0">
      <alignment vertical="center"/>
    </xf>
    <xf numFmtId="0" fontId="6" fillId="24" borderId="0" applyNumberFormat="0" applyBorder="0" applyAlignment="0" applyProtection="0">
      <alignment vertical="center"/>
    </xf>
    <xf numFmtId="0" fontId="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6" applyNumberFormat="0" applyFill="0" applyAlignment="0" applyProtection="0">
      <alignment vertical="center"/>
    </xf>
    <xf numFmtId="0" fontId="16" fillId="0" borderId="6" applyNumberFormat="0" applyFill="0" applyAlignment="0" applyProtection="0">
      <alignment vertical="center"/>
    </xf>
    <xf numFmtId="0" fontId="6" fillId="22" borderId="0" applyNumberFormat="0" applyBorder="0" applyAlignment="0" applyProtection="0">
      <alignment vertical="center"/>
    </xf>
    <xf numFmtId="0" fontId="5" fillId="0" borderId="8" applyNumberFormat="0" applyFill="0" applyAlignment="0" applyProtection="0">
      <alignment vertical="center"/>
    </xf>
    <xf numFmtId="0" fontId="6" fillId="8" borderId="0" applyNumberFormat="0" applyBorder="0" applyAlignment="0" applyProtection="0">
      <alignment vertical="center"/>
    </xf>
    <xf numFmtId="0" fontId="10" fillId="7" borderId="4" applyNumberFormat="0" applyAlignment="0" applyProtection="0">
      <alignment vertical="center"/>
    </xf>
    <xf numFmtId="0" fontId="22" fillId="7" borderId="2" applyNumberFormat="0" applyAlignment="0" applyProtection="0">
      <alignment vertical="center"/>
    </xf>
    <xf numFmtId="0" fontId="23" fillId="29" borderId="9" applyNumberFormat="0" applyAlignment="0" applyProtection="0">
      <alignment vertical="center"/>
    </xf>
    <xf numFmtId="0" fontId="4" fillId="31" borderId="0" applyNumberFormat="0" applyBorder="0" applyAlignment="0" applyProtection="0">
      <alignment vertical="center"/>
    </xf>
    <xf numFmtId="0" fontId="6" fillId="14" borderId="0" applyNumberFormat="0" applyBorder="0" applyAlignment="0" applyProtection="0">
      <alignment vertical="center"/>
    </xf>
    <xf numFmtId="0" fontId="9" fillId="0" borderId="3" applyNumberFormat="0" applyFill="0" applyAlignment="0" applyProtection="0">
      <alignment vertical="center"/>
    </xf>
    <xf numFmtId="0" fontId="12" fillId="0" borderId="5" applyNumberFormat="0" applyFill="0" applyAlignment="0" applyProtection="0">
      <alignment vertical="center"/>
    </xf>
    <xf numFmtId="0" fontId="21" fillId="23" borderId="0" applyNumberFormat="0" applyBorder="0" applyAlignment="0" applyProtection="0">
      <alignment vertical="center"/>
    </xf>
    <xf numFmtId="0" fontId="13" fillId="16" borderId="0" applyNumberFormat="0" applyBorder="0" applyAlignment="0" applyProtection="0">
      <alignment vertical="center"/>
    </xf>
    <xf numFmtId="0" fontId="4" fillId="13" borderId="0" applyNumberFormat="0" applyBorder="0" applyAlignment="0" applyProtection="0">
      <alignment vertical="center"/>
    </xf>
    <xf numFmtId="0" fontId="6" fillId="20" borderId="0" applyNumberFormat="0" applyBorder="0" applyAlignment="0" applyProtection="0">
      <alignment vertical="center"/>
    </xf>
    <xf numFmtId="0" fontId="4" fillId="12" borderId="0" applyNumberFormat="0" applyBorder="0" applyAlignment="0" applyProtection="0">
      <alignment vertical="center"/>
    </xf>
    <xf numFmtId="0" fontId="4" fillId="2" borderId="0" applyNumberFormat="0" applyBorder="0" applyAlignment="0" applyProtection="0">
      <alignment vertical="center"/>
    </xf>
    <xf numFmtId="0" fontId="4" fillId="11" borderId="0" applyNumberFormat="0" applyBorder="0" applyAlignment="0" applyProtection="0">
      <alignment vertical="center"/>
    </xf>
    <xf numFmtId="0" fontId="4" fillId="21" borderId="0" applyNumberFormat="0" applyBorder="0" applyAlignment="0" applyProtection="0">
      <alignment vertical="center"/>
    </xf>
    <xf numFmtId="0" fontId="6" fillId="28" borderId="0" applyNumberFormat="0" applyBorder="0" applyAlignment="0" applyProtection="0">
      <alignment vertical="center"/>
    </xf>
    <xf numFmtId="0" fontId="6" fillId="10" borderId="0" applyNumberFormat="0" applyBorder="0" applyAlignment="0" applyProtection="0">
      <alignment vertical="center"/>
    </xf>
    <xf numFmtId="0" fontId="4" fillId="6" borderId="0" applyNumberFormat="0" applyBorder="0" applyAlignment="0" applyProtection="0">
      <alignment vertical="center"/>
    </xf>
    <xf numFmtId="0" fontId="4" fillId="27" borderId="0" applyNumberFormat="0" applyBorder="0" applyAlignment="0" applyProtection="0">
      <alignment vertical="center"/>
    </xf>
    <xf numFmtId="0" fontId="6" fillId="26" borderId="0" applyNumberFormat="0" applyBorder="0" applyAlignment="0" applyProtection="0">
      <alignment vertical="center"/>
    </xf>
    <xf numFmtId="0" fontId="4" fillId="4"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4" fillId="25"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lignment vertical="center"/>
    </xf>
    <xf numFmtId="0" fontId="0" fillId="0" borderId="0" xfId="0" applyFont="1" applyFill="1">
      <alignment vertical="center"/>
    </xf>
    <xf numFmtId="0" fontId="0" fillId="0" borderId="0" xfId="0" applyFont="1" applyFill="1" applyAlignment="1">
      <alignment horizontal="left" vertical="center"/>
    </xf>
    <xf numFmtId="0" fontId="1" fillId="0" borderId="0" xfId="0" applyFont="1" applyFill="1">
      <alignment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72"/>
  <sheetViews>
    <sheetView tabSelected="1" topLeftCell="A636" workbookViewId="0">
      <selection activeCell="H18" sqref="H18"/>
    </sheetView>
  </sheetViews>
  <sheetFormatPr defaultColWidth="9" defaultRowHeight="14.25" outlineLevelCol="3"/>
  <cols>
    <col min="1" max="1" width="5.5" style="1" customWidth="1"/>
    <col min="2" max="2" width="13.875" style="1" customWidth="1"/>
    <col min="3" max="3" width="19" style="1" customWidth="1"/>
    <col min="4" max="4" width="44" style="2" customWidth="1"/>
    <col min="5" max="16384" width="9" style="1"/>
  </cols>
  <sheetData>
    <row r="1" ht="18" customHeight="1" spans="1:1">
      <c r="A1" s="3" t="s">
        <v>0</v>
      </c>
    </row>
    <row r="2" ht="45" customHeight="1" spans="1:4">
      <c r="A2" s="4" t="s">
        <v>1</v>
      </c>
      <c r="B2" s="4"/>
      <c r="C2" s="4"/>
      <c r="D2" s="4"/>
    </row>
    <row r="3" ht="21" customHeight="1" spans="1:4">
      <c r="A3" s="5" t="s">
        <v>2</v>
      </c>
      <c r="B3" s="5" t="s">
        <v>3</v>
      </c>
      <c r="C3" s="5" t="s">
        <v>4</v>
      </c>
      <c r="D3" s="5" t="s">
        <v>5</v>
      </c>
    </row>
    <row r="4" ht="12" customHeight="1" spans="1:4">
      <c r="A4" s="6">
        <v>1</v>
      </c>
      <c r="B4" s="6" t="s">
        <v>6</v>
      </c>
      <c r="C4" s="6" t="str">
        <f>"202203075406"</f>
        <v>202203075406</v>
      </c>
      <c r="D4" s="7" t="s">
        <v>7</v>
      </c>
    </row>
    <row r="5" ht="12" customHeight="1" spans="1:4">
      <c r="A5" s="6">
        <v>2</v>
      </c>
      <c r="B5" s="6" t="s">
        <v>8</v>
      </c>
      <c r="C5" s="6" t="str">
        <f>"202203030317"</f>
        <v>202203030317</v>
      </c>
      <c r="D5" s="7" t="s">
        <v>7</v>
      </c>
    </row>
    <row r="6" ht="12" customHeight="1" spans="1:4">
      <c r="A6" s="6">
        <v>3</v>
      </c>
      <c r="B6" s="6" t="s">
        <v>9</v>
      </c>
      <c r="C6" s="6" t="str">
        <f>"202203035015"</f>
        <v>202203035015</v>
      </c>
      <c r="D6" s="7" t="s">
        <v>7</v>
      </c>
    </row>
    <row r="7" ht="12" customHeight="1" spans="1:4">
      <c r="A7" s="6">
        <v>4</v>
      </c>
      <c r="B7" s="6" t="s">
        <v>10</v>
      </c>
      <c r="C7" s="6" t="str">
        <f>"202203053018"</f>
        <v>202203053018</v>
      </c>
      <c r="D7" s="7" t="s">
        <v>11</v>
      </c>
    </row>
    <row r="8" ht="12" customHeight="1" spans="1:4">
      <c r="A8" s="6">
        <v>5</v>
      </c>
      <c r="B8" s="6" t="s">
        <v>12</v>
      </c>
      <c r="C8" s="6" t="str">
        <f>"202203014508"</f>
        <v>202203014508</v>
      </c>
      <c r="D8" s="7" t="s">
        <v>11</v>
      </c>
    </row>
    <row r="9" ht="12" customHeight="1" spans="1:4">
      <c r="A9" s="6">
        <v>6</v>
      </c>
      <c r="B9" s="6" t="s">
        <v>13</v>
      </c>
      <c r="C9" s="6" t="str">
        <f>"202203011618"</f>
        <v>202203011618</v>
      </c>
      <c r="D9" s="7" t="s">
        <v>11</v>
      </c>
    </row>
    <row r="10" ht="12" customHeight="1" spans="1:4">
      <c r="A10" s="6">
        <v>7</v>
      </c>
      <c r="B10" s="6" t="s">
        <v>14</v>
      </c>
      <c r="C10" s="6" t="str">
        <f>"202203051620"</f>
        <v>202203051620</v>
      </c>
      <c r="D10" s="7" t="s">
        <v>15</v>
      </c>
    </row>
    <row r="11" ht="12" customHeight="1" spans="1:4">
      <c r="A11" s="6">
        <v>8</v>
      </c>
      <c r="B11" s="6" t="s">
        <v>16</v>
      </c>
      <c r="C11" s="6" t="str">
        <f>"202203033527"</f>
        <v>202203033527</v>
      </c>
      <c r="D11" s="7" t="s">
        <v>15</v>
      </c>
    </row>
    <row r="12" ht="12" customHeight="1" spans="1:4">
      <c r="A12" s="6">
        <v>9</v>
      </c>
      <c r="B12" s="6" t="s">
        <v>17</v>
      </c>
      <c r="C12" s="6" t="str">
        <f>"202203031623"</f>
        <v>202203031623</v>
      </c>
      <c r="D12" s="7" t="s">
        <v>15</v>
      </c>
    </row>
    <row r="13" ht="12" customHeight="1" spans="1:4">
      <c r="A13" s="6">
        <v>10</v>
      </c>
      <c r="B13" s="6" t="s">
        <v>18</v>
      </c>
      <c r="C13" s="6" t="str">
        <f>"202203035330"</f>
        <v>202203035330</v>
      </c>
      <c r="D13" s="7" t="s">
        <v>15</v>
      </c>
    </row>
    <row r="14" ht="12" customHeight="1" spans="1:4">
      <c r="A14" s="6">
        <v>11</v>
      </c>
      <c r="B14" s="6" t="s">
        <v>19</v>
      </c>
      <c r="C14" s="6" t="str">
        <f>"202203010530"</f>
        <v>202203010530</v>
      </c>
      <c r="D14" s="7" t="s">
        <v>15</v>
      </c>
    </row>
    <row r="15" ht="12" customHeight="1" spans="1:4">
      <c r="A15" s="6">
        <v>12</v>
      </c>
      <c r="B15" s="6" t="s">
        <v>20</v>
      </c>
      <c r="C15" s="6" t="str">
        <f>"202203012616"</f>
        <v>202203012616</v>
      </c>
      <c r="D15" s="7" t="s">
        <v>15</v>
      </c>
    </row>
    <row r="16" ht="12" customHeight="1" spans="1:4">
      <c r="A16" s="6">
        <v>13</v>
      </c>
      <c r="B16" s="6" t="s">
        <v>21</v>
      </c>
      <c r="C16" s="6" t="str">
        <f>"202203036718"</f>
        <v>202203036718</v>
      </c>
      <c r="D16" s="7" t="s">
        <v>22</v>
      </c>
    </row>
    <row r="17" ht="12" customHeight="1" spans="1:4">
      <c r="A17" s="6">
        <v>14</v>
      </c>
      <c r="B17" s="6" t="s">
        <v>23</v>
      </c>
      <c r="C17" s="6" t="str">
        <f>"202203026422"</f>
        <v>202203026422</v>
      </c>
      <c r="D17" s="7" t="s">
        <v>22</v>
      </c>
    </row>
    <row r="18" ht="12" customHeight="1" spans="1:4">
      <c r="A18" s="6">
        <v>15</v>
      </c>
      <c r="B18" s="6" t="s">
        <v>24</v>
      </c>
      <c r="C18" s="6" t="str">
        <f>"202203024105"</f>
        <v>202203024105</v>
      </c>
      <c r="D18" s="7" t="s">
        <v>22</v>
      </c>
    </row>
    <row r="19" ht="12" customHeight="1" spans="1:4">
      <c r="A19" s="6">
        <v>16</v>
      </c>
      <c r="B19" s="6" t="s">
        <v>25</v>
      </c>
      <c r="C19" s="6" t="str">
        <f>"202203066629"</f>
        <v>202203066629</v>
      </c>
      <c r="D19" s="7" t="s">
        <v>26</v>
      </c>
    </row>
    <row r="20" ht="12" customHeight="1" spans="1:4">
      <c r="A20" s="6">
        <v>17</v>
      </c>
      <c r="B20" s="6" t="s">
        <v>27</v>
      </c>
      <c r="C20" s="6" t="str">
        <f>"202203063307"</f>
        <v>202203063307</v>
      </c>
      <c r="D20" s="7" t="s">
        <v>26</v>
      </c>
    </row>
    <row r="21" ht="12" customHeight="1" spans="1:4">
      <c r="A21" s="6">
        <v>18</v>
      </c>
      <c r="B21" s="6" t="s">
        <v>28</v>
      </c>
      <c r="C21" s="6" t="str">
        <f>"202203073001"</f>
        <v>202203073001</v>
      </c>
      <c r="D21" s="7" t="s">
        <v>26</v>
      </c>
    </row>
    <row r="22" ht="24" customHeight="1" spans="1:4">
      <c r="A22" s="6">
        <v>19</v>
      </c>
      <c r="B22" s="6" t="s">
        <v>29</v>
      </c>
      <c r="C22" s="6" t="str">
        <f>"202203011602"</f>
        <v>202203011602</v>
      </c>
      <c r="D22" s="7" t="s">
        <v>30</v>
      </c>
    </row>
    <row r="23" ht="24" customHeight="1" spans="1:4">
      <c r="A23" s="6">
        <v>20</v>
      </c>
      <c r="B23" s="6" t="s">
        <v>31</v>
      </c>
      <c r="C23" s="6" t="str">
        <f>"202203034320"</f>
        <v>202203034320</v>
      </c>
      <c r="D23" s="7" t="s">
        <v>30</v>
      </c>
    </row>
    <row r="24" ht="24" customHeight="1" spans="1:4">
      <c r="A24" s="6">
        <v>21</v>
      </c>
      <c r="B24" s="6" t="s">
        <v>32</v>
      </c>
      <c r="C24" s="6" t="str">
        <f>"202203021518"</f>
        <v>202203021518</v>
      </c>
      <c r="D24" s="7" t="s">
        <v>30</v>
      </c>
    </row>
    <row r="25" ht="24" customHeight="1" spans="1:4">
      <c r="A25" s="6">
        <v>22</v>
      </c>
      <c r="B25" s="6" t="s">
        <v>33</v>
      </c>
      <c r="C25" s="6" t="str">
        <f>"202203017903"</f>
        <v>202203017903</v>
      </c>
      <c r="D25" s="7" t="s">
        <v>34</v>
      </c>
    </row>
    <row r="26" ht="24" customHeight="1" spans="1:4">
      <c r="A26" s="6">
        <v>23</v>
      </c>
      <c r="B26" s="6" t="s">
        <v>35</v>
      </c>
      <c r="C26" s="6" t="str">
        <f>"202203010430"</f>
        <v>202203010430</v>
      </c>
      <c r="D26" s="7" t="s">
        <v>34</v>
      </c>
    </row>
    <row r="27" ht="24" customHeight="1" spans="1:4">
      <c r="A27" s="6">
        <v>24</v>
      </c>
      <c r="B27" s="6" t="s">
        <v>36</v>
      </c>
      <c r="C27" s="6" t="str">
        <f>"202203084312"</f>
        <v>202203084312</v>
      </c>
      <c r="D27" s="7" t="s">
        <v>34</v>
      </c>
    </row>
    <row r="28" ht="12" customHeight="1" spans="1:4">
      <c r="A28" s="6">
        <v>25</v>
      </c>
      <c r="B28" s="6" t="s">
        <v>37</v>
      </c>
      <c r="C28" s="6" t="str">
        <f>"202203037826"</f>
        <v>202203037826</v>
      </c>
      <c r="D28" s="7" t="s">
        <v>38</v>
      </c>
    </row>
    <row r="29" ht="12" customHeight="1" spans="1:4">
      <c r="A29" s="6">
        <v>26</v>
      </c>
      <c r="B29" s="6" t="s">
        <v>39</v>
      </c>
      <c r="C29" s="6" t="str">
        <f>"202203020612"</f>
        <v>202203020612</v>
      </c>
      <c r="D29" s="7" t="s">
        <v>38</v>
      </c>
    </row>
    <row r="30" ht="12" customHeight="1" spans="1:4">
      <c r="A30" s="6">
        <v>27</v>
      </c>
      <c r="B30" s="6" t="s">
        <v>40</v>
      </c>
      <c r="C30" s="6" t="str">
        <f>"202203043711"</f>
        <v>202203043711</v>
      </c>
      <c r="D30" s="7" t="s">
        <v>38</v>
      </c>
    </row>
    <row r="31" ht="12" customHeight="1" spans="1:4">
      <c r="A31" s="6">
        <v>28</v>
      </c>
      <c r="B31" s="6" t="s">
        <v>41</v>
      </c>
      <c r="C31" s="6" t="str">
        <f>"202203017524"</f>
        <v>202203017524</v>
      </c>
      <c r="D31" s="7" t="s">
        <v>38</v>
      </c>
    </row>
    <row r="32" ht="12" customHeight="1" spans="1:4">
      <c r="A32" s="6">
        <v>29</v>
      </c>
      <c r="B32" s="6" t="s">
        <v>42</v>
      </c>
      <c r="C32" s="6" t="str">
        <f>"202203032908"</f>
        <v>202203032908</v>
      </c>
      <c r="D32" s="7" t="s">
        <v>38</v>
      </c>
    </row>
    <row r="33" ht="12" customHeight="1" spans="1:4">
      <c r="A33" s="6">
        <v>30</v>
      </c>
      <c r="B33" s="6" t="s">
        <v>43</v>
      </c>
      <c r="C33" s="6" t="str">
        <f>"202203072121"</f>
        <v>202203072121</v>
      </c>
      <c r="D33" s="7" t="s">
        <v>38</v>
      </c>
    </row>
    <row r="34" ht="12" customHeight="1" spans="1:4">
      <c r="A34" s="6">
        <v>31</v>
      </c>
      <c r="B34" s="6" t="s">
        <v>44</v>
      </c>
      <c r="C34" s="6" t="str">
        <f>"202203040527"</f>
        <v>202203040527</v>
      </c>
      <c r="D34" s="7" t="s">
        <v>45</v>
      </c>
    </row>
    <row r="35" ht="12" customHeight="1" spans="1:4">
      <c r="A35" s="6">
        <v>32</v>
      </c>
      <c r="B35" s="6" t="s">
        <v>46</v>
      </c>
      <c r="C35" s="6" t="str">
        <f>"202203035714"</f>
        <v>202203035714</v>
      </c>
      <c r="D35" s="7" t="s">
        <v>45</v>
      </c>
    </row>
    <row r="36" ht="12" customHeight="1" spans="1:4">
      <c r="A36" s="6">
        <v>33</v>
      </c>
      <c r="B36" s="6" t="s">
        <v>47</v>
      </c>
      <c r="C36" s="6" t="str">
        <f>"202203065020"</f>
        <v>202203065020</v>
      </c>
      <c r="D36" s="7" t="s">
        <v>45</v>
      </c>
    </row>
    <row r="37" ht="12" customHeight="1" spans="1:4">
      <c r="A37" s="6">
        <v>34</v>
      </c>
      <c r="B37" s="6" t="s">
        <v>48</v>
      </c>
      <c r="C37" s="6" t="str">
        <f>"202203073223"</f>
        <v>202203073223</v>
      </c>
      <c r="D37" s="7" t="s">
        <v>49</v>
      </c>
    </row>
    <row r="38" ht="12" customHeight="1" spans="1:4">
      <c r="A38" s="6">
        <v>35</v>
      </c>
      <c r="B38" s="6" t="s">
        <v>50</v>
      </c>
      <c r="C38" s="6" t="str">
        <f>"202203017927"</f>
        <v>202203017927</v>
      </c>
      <c r="D38" s="7" t="s">
        <v>49</v>
      </c>
    </row>
    <row r="39" ht="12" customHeight="1" spans="1:4">
      <c r="A39" s="6">
        <v>36</v>
      </c>
      <c r="B39" s="6" t="s">
        <v>51</v>
      </c>
      <c r="C39" s="6" t="str">
        <f>"202203021410"</f>
        <v>202203021410</v>
      </c>
      <c r="D39" s="7" t="s">
        <v>49</v>
      </c>
    </row>
    <row r="40" ht="12" customHeight="1" spans="1:4">
      <c r="A40" s="6">
        <v>37</v>
      </c>
      <c r="B40" s="6" t="s">
        <v>52</v>
      </c>
      <c r="C40" s="6" t="str">
        <f>"202203080530"</f>
        <v>202203080530</v>
      </c>
      <c r="D40" s="7" t="s">
        <v>53</v>
      </c>
    </row>
    <row r="41" ht="12" customHeight="1" spans="1:4">
      <c r="A41" s="6">
        <v>38</v>
      </c>
      <c r="B41" s="6" t="s">
        <v>54</v>
      </c>
      <c r="C41" s="6" t="str">
        <f>"202203014104"</f>
        <v>202203014104</v>
      </c>
      <c r="D41" s="7" t="s">
        <v>53</v>
      </c>
    </row>
    <row r="42" ht="12" customHeight="1" spans="1:4">
      <c r="A42" s="6">
        <v>39</v>
      </c>
      <c r="B42" s="6" t="s">
        <v>55</v>
      </c>
      <c r="C42" s="6" t="str">
        <f>"202203032723"</f>
        <v>202203032723</v>
      </c>
      <c r="D42" s="7" t="s">
        <v>53</v>
      </c>
    </row>
    <row r="43" ht="12" customHeight="1" spans="1:4">
      <c r="A43" s="6">
        <v>40</v>
      </c>
      <c r="B43" s="6" t="s">
        <v>56</v>
      </c>
      <c r="C43" s="6" t="str">
        <f>"202203043008"</f>
        <v>202203043008</v>
      </c>
      <c r="D43" s="7" t="s">
        <v>53</v>
      </c>
    </row>
    <row r="44" ht="12" customHeight="1" spans="1:4">
      <c r="A44" s="6">
        <v>41</v>
      </c>
      <c r="B44" s="6" t="s">
        <v>57</v>
      </c>
      <c r="C44" s="6" t="str">
        <f>"202203024511"</f>
        <v>202203024511</v>
      </c>
      <c r="D44" s="7" t="s">
        <v>53</v>
      </c>
    </row>
    <row r="45" ht="12" customHeight="1" spans="1:4">
      <c r="A45" s="6">
        <v>42</v>
      </c>
      <c r="B45" s="6" t="s">
        <v>58</v>
      </c>
      <c r="C45" s="6" t="str">
        <f>"202203051516"</f>
        <v>202203051516</v>
      </c>
      <c r="D45" s="7" t="s">
        <v>53</v>
      </c>
    </row>
    <row r="46" ht="12" customHeight="1" spans="1:4">
      <c r="A46" s="6">
        <v>43</v>
      </c>
      <c r="B46" s="6" t="s">
        <v>59</v>
      </c>
      <c r="C46" s="6" t="str">
        <f>"202203030822"</f>
        <v>202203030822</v>
      </c>
      <c r="D46" s="7" t="s">
        <v>60</v>
      </c>
    </row>
    <row r="47" ht="12" customHeight="1" spans="1:4">
      <c r="A47" s="6">
        <v>44</v>
      </c>
      <c r="B47" s="6" t="s">
        <v>61</v>
      </c>
      <c r="C47" s="6" t="str">
        <f>"202203015916"</f>
        <v>202203015916</v>
      </c>
      <c r="D47" s="7" t="s">
        <v>60</v>
      </c>
    </row>
    <row r="48" ht="12" customHeight="1" spans="1:4">
      <c r="A48" s="6">
        <v>45</v>
      </c>
      <c r="B48" s="6" t="s">
        <v>62</v>
      </c>
      <c r="C48" s="6" t="str">
        <f>"202203030628"</f>
        <v>202203030628</v>
      </c>
      <c r="D48" s="7" t="s">
        <v>60</v>
      </c>
    </row>
    <row r="49" ht="12" customHeight="1" spans="1:4">
      <c r="A49" s="6">
        <v>46</v>
      </c>
      <c r="B49" s="6" t="s">
        <v>63</v>
      </c>
      <c r="C49" s="6" t="str">
        <f>"202203045607"</f>
        <v>202203045607</v>
      </c>
      <c r="D49" s="7" t="s">
        <v>60</v>
      </c>
    </row>
    <row r="50" ht="12" customHeight="1" spans="1:4">
      <c r="A50" s="6">
        <v>47</v>
      </c>
      <c r="B50" s="6" t="s">
        <v>64</v>
      </c>
      <c r="C50" s="6" t="str">
        <f>"202203041511"</f>
        <v>202203041511</v>
      </c>
      <c r="D50" s="7" t="s">
        <v>60</v>
      </c>
    </row>
    <row r="51" ht="12" customHeight="1" spans="1:4">
      <c r="A51" s="6">
        <v>48</v>
      </c>
      <c r="B51" s="6" t="s">
        <v>65</v>
      </c>
      <c r="C51" s="6" t="str">
        <f>"202203083117"</f>
        <v>202203083117</v>
      </c>
      <c r="D51" s="7" t="s">
        <v>60</v>
      </c>
    </row>
    <row r="52" ht="12" customHeight="1" spans="1:4">
      <c r="A52" s="6">
        <v>49</v>
      </c>
      <c r="B52" s="6" t="s">
        <v>66</v>
      </c>
      <c r="C52" s="6" t="str">
        <f>"202203066601"</f>
        <v>202203066601</v>
      </c>
      <c r="D52" s="7" t="s">
        <v>60</v>
      </c>
    </row>
    <row r="53" ht="12" customHeight="1" spans="1:4">
      <c r="A53" s="6">
        <v>50</v>
      </c>
      <c r="B53" s="6" t="s">
        <v>67</v>
      </c>
      <c r="C53" s="6" t="str">
        <f>"202203051707"</f>
        <v>202203051707</v>
      </c>
      <c r="D53" s="7" t="s">
        <v>60</v>
      </c>
    </row>
    <row r="54" ht="12" customHeight="1" spans="1:4">
      <c r="A54" s="6">
        <v>51</v>
      </c>
      <c r="B54" s="6" t="s">
        <v>68</v>
      </c>
      <c r="C54" s="6" t="str">
        <f>"202203017821"</f>
        <v>202203017821</v>
      </c>
      <c r="D54" s="7" t="s">
        <v>60</v>
      </c>
    </row>
    <row r="55" ht="12" customHeight="1" spans="1:4">
      <c r="A55" s="6">
        <v>52</v>
      </c>
      <c r="B55" s="6" t="s">
        <v>69</v>
      </c>
      <c r="C55" s="6" t="str">
        <f>"202203073905"</f>
        <v>202203073905</v>
      </c>
      <c r="D55" s="7" t="s">
        <v>70</v>
      </c>
    </row>
    <row r="56" ht="12" customHeight="1" spans="1:4">
      <c r="A56" s="6">
        <v>53</v>
      </c>
      <c r="B56" s="6" t="s">
        <v>71</v>
      </c>
      <c r="C56" s="6" t="str">
        <f>"202203045625"</f>
        <v>202203045625</v>
      </c>
      <c r="D56" s="7" t="s">
        <v>70</v>
      </c>
    </row>
    <row r="57" ht="12" customHeight="1" spans="1:4">
      <c r="A57" s="6">
        <v>54</v>
      </c>
      <c r="B57" s="6" t="s">
        <v>72</v>
      </c>
      <c r="C57" s="6" t="str">
        <f>"202203075802"</f>
        <v>202203075802</v>
      </c>
      <c r="D57" s="7" t="s">
        <v>70</v>
      </c>
    </row>
    <row r="58" ht="12" customHeight="1" spans="1:4">
      <c r="A58" s="6">
        <v>55</v>
      </c>
      <c r="B58" s="6" t="s">
        <v>73</v>
      </c>
      <c r="C58" s="6" t="str">
        <f>"202203072609"</f>
        <v>202203072609</v>
      </c>
      <c r="D58" s="7" t="s">
        <v>74</v>
      </c>
    </row>
    <row r="59" ht="12" customHeight="1" spans="1:4">
      <c r="A59" s="6">
        <v>56</v>
      </c>
      <c r="B59" s="6" t="s">
        <v>75</v>
      </c>
      <c r="C59" s="6" t="str">
        <f>"202203021214"</f>
        <v>202203021214</v>
      </c>
      <c r="D59" s="7" t="s">
        <v>74</v>
      </c>
    </row>
    <row r="60" ht="12" customHeight="1" spans="1:4">
      <c r="A60" s="6">
        <v>57</v>
      </c>
      <c r="B60" s="6" t="s">
        <v>76</v>
      </c>
      <c r="C60" s="6" t="str">
        <f>"202203014124"</f>
        <v>202203014124</v>
      </c>
      <c r="D60" s="7" t="s">
        <v>74</v>
      </c>
    </row>
    <row r="61" ht="12" customHeight="1" spans="1:4">
      <c r="A61" s="6">
        <v>58</v>
      </c>
      <c r="B61" s="6" t="s">
        <v>77</v>
      </c>
      <c r="C61" s="6" t="str">
        <f>"202203045227"</f>
        <v>202203045227</v>
      </c>
      <c r="D61" s="7" t="s">
        <v>74</v>
      </c>
    </row>
    <row r="62" ht="12" customHeight="1" spans="1:4">
      <c r="A62" s="6">
        <v>59</v>
      </c>
      <c r="B62" s="6" t="s">
        <v>78</v>
      </c>
      <c r="C62" s="6" t="str">
        <f>"202203073811"</f>
        <v>202203073811</v>
      </c>
      <c r="D62" s="7" t="s">
        <v>74</v>
      </c>
    </row>
    <row r="63" ht="12" customHeight="1" spans="1:4">
      <c r="A63" s="6">
        <v>60</v>
      </c>
      <c r="B63" s="6" t="s">
        <v>79</v>
      </c>
      <c r="C63" s="6" t="str">
        <f>"202203073203"</f>
        <v>202203073203</v>
      </c>
      <c r="D63" s="7" t="s">
        <v>74</v>
      </c>
    </row>
    <row r="64" ht="12" customHeight="1" spans="1:4">
      <c r="A64" s="6">
        <v>61</v>
      </c>
      <c r="B64" s="6" t="s">
        <v>80</v>
      </c>
      <c r="C64" s="6" t="str">
        <f>"202203060715"</f>
        <v>202203060715</v>
      </c>
      <c r="D64" s="7" t="s">
        <v>81</v>
      </c>
    </row>
    <row r="65" ht="12" customHeight="1" spans="1:4">
      <c r="A65" s="6">
        <v>62</v>
      </c>
      <c r="B65" s="6" t="s">
        <v>82</v>
      </c>
      <c r="C65" s="6" t="str">
        <f>"202203040315"</f>
        <v>202203040315</v>
      </c>
      <c r="D65" s="7" t="s">
        <v>81</v>
      </c>
    </row>
    <row r="66" ht="12" customHeight="1" spans="1:4">
      <c r="A66" s="6">
        <v>63</v>
      </c>
      <c r="B66" s="6" t="s">
        <v>83</v>
      </c>
      <c r="C66" s="6" t="str">
        <f>"202203081825"</f>
        <v>202203081825</v>
      </c>
      <c r="D66" s="7" t="s">
        <v>81</v>
      </c>
    </row>
    <row r="67" ht="12" customHeight="1" spans="1:4">
      <c r="A67" s="6">
        <v>64</v>
      </c>
      <c r="B67" s="6" t="s">
        <v>84</v>
      </c>
      <c r="C67" s="6" t="str">
        <f>"202203027630"</f>
        <v>202203027630</v>
      </c>
      <c r="D67" s="7" t="s">
        <v>85</v>
      </c>
    </row>
    <row r="68" ht="12" customHeight="1" spans="1:4">
      <c r="A68" s="6">
        <v>65</v>
      </c>
      <c r="B68" s="6" t="s">
        <v>86</v>
      </c>
      <c r="C68" s="6" t="str">
        <f>"202203014209"</f>
        <v>202203014209</v>
      </c>
      <c r="D68" s="7" t="s">
        <v>85</v>
      </c>
    </row>
    <row r="69" ht="12" customHeight="1" spans="1:4">
      <c r="A69" s="6">
        <v>66</v>
      </c>
      <c r="B69" s="6" t="s">
        <v>87</v>
      </c>
      <c r="C69" s="6" t="str">
        <f>"202203031328"</f>
        <v>202203031328</v>
      </c>
      <c r="D69" s="7" t="s">
        <v>85</v>
      </c>
    </row>
    <row r="70" ht="12" customHeight="1" spans="1:4">
      <c r="A70" s="6">
        <v>67</v>
      </c>
      <c r="B70" s="6" t="s">
        <v>88</v>
      </c>
      <c r="C70" s="6" t="str">
        <f>"202203017618"</f>
        <v>202203017618</v>
      </c>
      <c r="D70" s="7" t="s">
        <v>89</v>
      </c>
    </row>
    <row r="71" ht="12" customHeight="1" spans="1:4">
      <c r="A71" s="6">
        <v>68</v>
      </c>
      <c r="B71" s="6" t="s">
        <v>90</v>
      </c>
      <c r="C71" s="6" t="str">
        <f>"202203045425"</f>
        <v>202203045425</v>
      </c>
      <c r="D71" s="7" t="s">
        <v>89</v>
      </c>
    </row>
    <row r="72" ht="12" customHeight="1" spans="1:4">
      <c r="A72" s="6">
        <v>69</v>
      </c>
      <c r="B72" s="6" t="s">
        <v>91</v>
      </c>
      <c r="C72" s="6" t="str">
        <f>"202203046613"</f>
        <v>202203046613</v>
      </c>
      <c r="D72" s="7" t="s">
        <v>89</v>
      </c>
    </row>
    <row r="73" ht="12" customHeight="1" spans="1:4">
      <c r="A73" s="6">
        <v>70</v>
      </c>
      <c r="B73" s="6" t="s">
        <v>92</v>
      </c>
      <c r="C73" s="6" t="str">
        <f>"202203064030"</f>
        <v>202203064030</v>
      </c>
      <c r="D73" s="7" t="s">
        <v>93</v>
      </c>
    </row>
    <row r="74" ht="12" customHeight="1" spans="1:4">
      <c r="A74" s="6">
        <v>71</v>
      </c>
      <c r="B74" s="6" t="s">
        <v>94</v>
      </c>
      <c r="C74" s="6" t="str">
        <f>"202203014001"</f>
        <v>202203014001</v>
      </c>
      <c r="D74" s="7" t="s">
        <v>93</v>
      </c>
    </row>
    <row r="75" ht="12" customHeight="1" spans="1:4">
      <c r="A75" s="6">
        <v>72</v>
      </c>
      <c r="B75" s="6" t="s">
        <v>95</v>
      </c>
      <c r="C75" s="6" t="str">
        <f>"202203083119"</f>
        <v>202203083119</v>
      </c>
      <c r="D75" s="7" t="s">
        <v>93</v>
      </c>
    </row>
    <row r="76" ht="12" customHeight="1" spans="1:4">
      <c r="A76" s="6">
        <v>73</v>
      </c>
      <c r="B76" s="6" t="s">
        <v>96</v>
      </c>
      <c r="C76" s="6" t="str">
        <f>"202203021217"</f>
        <v>202203021217</v>
      </c>
      <c r="D76" s="7" t="s">
        <v>93</v>
      </c>
    </row>
    <row r="77" ht="12" customHeight="1" spans="1:4">
      <c r="A77" s="6">
        <v>74</v>
      </c>
      <c r="B77" s="6" t="s">
        <v>97</v>
      </c>
      <c r="C77" s="6" t="str">
        <f>"202203045020"</f>
        <v>202203045020</v>
      </c>
      <c r="D77" s="7" t="s">
        <v>93</v>
      </c>
    </row>
    <row r="78" ht="12" customHeight="1" spans="1:4">
      <c r="A78" s="6">
        <v>75</v>
      </c>
      <c r="B78" s="6" t="s">
        <v>98</v>
      </c>
      <c r="C78" s="6" t="str">
        <f>"202203012922"</f>
        <v>202203012922</v>
      </c>
      <c r="D78" s="7" t="s">
        <v>93</v>
      </c>
    </row>
    <row r="79" ht="25" customHeight="1" spans="1:4">
      <c r="A79" s="6">
        <v>76</v>
      </c>
      <c r="B79" s="6" t="s">
        <v>99</v>
      </c>
      <c r="C79" s="6" t="str">
        <f>"202203026203"</f>
        <v>202203026203</v>
      </c>
      <c r="D79" s="7" t="s">
        <v>100</v>
      </c>
    </row>
    <row r="80" ht="25" customHeight="1" spans="1:4">
      <c r="A80" s="6">
        <v>77</v>
      </c>
      <c r="B80" s="6" t="s">
        <v>101</v>
      </c>
      <c r="C80" s="6" t="str">
        <f>"202203016215"</f>
        <v>202203016215</v>
      </c>
      <c r="D80" s="7" t="s">
        <v>100</v>
      </c>
    </row>
    <row r="81" ht="25" customHeight="1" spans="1:4">
      <c r="A81" s="6">
        <v>78</v>
      </c>
      <c r="B81" s="6" t="s">
        <v>102</v>
      </c>
      <c r="C81" s="6" t="str">
        <f>"202203036218"</f>
        <v>202203036218</v>
      </c>
      <c r="D81" s="7" t="s">
        <v>100</v>
      </c>
    </row>
    <row r="82" ht="25" customHeight="1" spans="1:4">
      <c r="A82" s="6">
        <v>79</v>
      </c>
      <c r="B82" s="6" t="s">
        <v>103</v>
      </c>
      <c r="C82" s="6" t="str">
        <f>"202203064525"</f>
        <v>202203064525</v>
      </c>
      <c r="D82" s="7" t="s">
        <v>100</v>
      </c>
    </row>
    <row r="83" ht="25" customHeight="1" spans="1:4">
      <c r="A83" s="6">
        <v>80</v>
      </c>
      <c r="B83" s="6" t="s">
        <v>104</v>
      </c>
      <c r="C83" s="6" t="str">
        <f>"202203020325"</f>
        <v>202203020325</v>
      </c>
      <c r="D83" s="7" t="s">
        <v>100</v>
      </c>
    </row>
    <row r="84" ht="25" customHeight="1" spans="1:4">
      <c r="A84" s="6">
        <v>81</v>
      </c>
      <c r="B84" s="6" t="s">
        <v>105</v>
      </c>
      <c r="C84" s="6" t="str">
        <f>"202203026406"</f>
        <v>202203026406</v>
      </c>
      <c r="D84" s="7" t="s">
        <v>100</v>
      </c>
    </row>
    <row r="85" ht="12" customHeight="1" spans="1:4">
      <c r="A85" s="6">
        <v>82</v>
      </c>
      <c r="B85" s="6" t="s">
        <v>106</v>
      </c>
      <c r="C85" s="6" t="str">
        <f>"202203046802"</f>
        <v>202203046802</v>
      </c>
      <c r="D85" s="7" t="s">
        <v>107</v>
      </c>
    </row>
    <row r="86" ht="12" customHeight="1" spans="1:4">
      <c r="A86" s="6">
        <v>83</v>
      </c>
      <c r="B86" s="6" t="s">
        <v>108</v>
      </c>
      <c r="C86" s="6" t="str">
        <f>"202203071325"</f>
        <v>202203071325</v>
      </c>
      <c r="D86" s="7" t="s">
        <v>107</v>
      </c>
    </row>
    <row r="87" ht="12" customHeight="1" spans="1:4">
      <c r="A87" s="6">
        <v>84</v>
      </c>
      <c r="B87" s="6" t="s">
        <v>109</v>
      </c>
      <c r="C87" s="6" t="str">
        <f>"202203044606"</f>
        <v>202203044606</v>
      </c>
      <c r="D87" s="7" t="s">
        <v>107</v>
      </c>
    </row>
    <row r="88" ht="12" customHeight="1" spans="1:4">
      <c r="A88" s="6">
        <v>85</v>
      </c>
      <c r="B88" s="6" t="s">
        <v>110</v>
      </c>
      <c r="C88" s="6" t="str">
        <f>"202203072904"</f>
        <v>202203072904</v>
      </c>
      <c r="D88" s="7" t="s">
        <v>111</v>
      </c>
    </row>
    <row r="89" ht="12" customHeight="1" spans="1:4">
      <c r="A89" s="6">
        <v>86</v>
      </c>
      <c r="B89" s="6" t="s">
        <v>112</v>
      </c>
      <c r="C89" s="6" t="str">
        <f>"202203060620"</f>
        <v>202203060620</v>
      </c>
      <c r="D89" s="7" t="s">
        <v>111</v>
      </c>
    </row>
    <row r="90" ht="12" customHeight="1" spans="1:4">
      <c r="A90" s="6">
        <v>87</v>
      </c>
      <c r="B90" s="6" t="s">
        <v>113</v>
      </c>
      <c r="C90" s="6" t="str">
        <f>"202203063028"</f>
        <v>202203063028</v>
      </c>
      <c r="D90" s="7" t="s">
        <v>111</v>
      </c>
    </row>
    <row r="91" ht="12" customHeight="1" spans="1:4">
      <c r="A91" s="6">
        <v>88</v>
      </c>
      <c r="B91" s="6" t="s">
        <v>114</v>
      </c>
      <c r="C91" s="6" t="str">
        <f>"202203061102"</f>
        <v>202203061102</v>
      </c>
      <c r="D91" s="7" t="s">
        <v>115</v>
      </c>
    </row>
    <row r="92" ht="12" customHeight="1" spans="1:4">
      <c r="A92" s="6">
        <v>89</v>
      </c>
      <c r="B92" s="6" t="s">
        <v>116</v>
      </c>
      <c r="C92" s="6" t="str">
        <f>"202203074628"</f>
        <v>202203074628</v>
      </c>
      <c r="D92" s="7" t="s">
        <v>115</v>
      </c>
    </row>
    <row r="93" ht="12" customHeight="1" spans="1:4">
      <c r="A93" s="6">
        <v>90</v>
      </c>
      <c r="B93" s="6" t="s">
        <v>117</v>
      </c>
      <c r="C93" s="6" t="str">
        <f>"202203065625"</f>
        <v>202203065625</v>
      </c>
      <c r="D93" s="7" t="s">
        <v>115</v>
      </c>
    </row>
    <row r="94" ht="12" customHeight="1" spans="1:4">
      <c r="A94" s="6">
        <v>91</v>
      </c>
      <c r="B94" s="6" t="s">
        <v>118</v>
      </c>
      <c r="C94" s="6" t="str">
        <f>"202203015016"</f>
        <v>202203015016</v>
      </c>
      <c r="D94" s="7" t="s">
        <v>119</v>
      </c>
    </row>
    <row r="95" ht="12" customHeight="1" spans="1:4">
      <c r="A95" s="6">
        <v>92</v>
      </c>
      <c r="B95" s="6" t="s">
        <v>120</v>
      </c>
      <c r="C95" s="6" t="str">
        <f>"202203050616"</f>
        <v>202203050616</v>
      </c>
      <c r="D95" s="7" t="s">
        <v>119</v>
      </c>
    </row>
    <row r="96" ht="12" customHeight="1" spans="1:4">
      <c r="A96" s="6">
        <v>93</v>
      </c>
      <c r="B96" s="6" t="s">
        <v>121</v>
      </c>
      <c r="C96" s="6" t="str">
        <f>"202203061428"</f>
        <v>202203061428</v>
      </c>
      <c r="D96" s="7" t="s">
        <v>119</v>
      </c>
    </row>
    <row r="97" ht="12" customHeight="1" spans="1:4">
      <c r="A97" s="6">
        <v>94</v>
      </c>
      <c r="B97" s="6" t="s">
        <v>122</v>
      </c>
      <c r="C97" s="6" t="str">
        <f>"202203086908"</f>
        <v>202203086908</v>
      </c>
      <c r="D97" s="7" t="s">
        <v>123</v>
      </c>
    </row>
    <row r="98" ht="12" customHeight="1" spans="1:4">
      <c r="A98" s="6">
        <v>95</v>
      </c>
      <c r="B98" s="6" t="s">
        <v>124</v>
      </c>
      <c r="C98" s="6" t="str">
        <f>"202203031124"</f>
        <v>202203031124</v>
      </c>
      <c r="D98" s="7" t="s">
        <v>123</v>
      </c>
    </row>
    <row r="99" ht="12" customHeight="1" spans="1:4">
      <c r="A99" s="6">
        <v>96</v>
      </c>
      <c r="B99" s="6" t="s">
        <v>125</v>
      </c>
      <c r="C99" s="6" t="str">
        <f>"202203013730"</f>
        <v>202203013730</v>
      </c>
      <c r="D99" s="7" t="s">
        <v>123</v>
      </c>
    </row>
    <row r="100" ht="12" customHeight="1" spans="1:4">
      <c r="A100" s="6">
        <v>97</v>
      </c>
      <c r="B100" s="6" t="s">
        <v>126</v>
      </c>
      <c r="C100" s="6" t="str">
        <f>"202203023002"</f>
        <v>202203023002</v>
      </c>
      <c r="D100" s="7" t="s">
        <v>123</v>
      </c>
    </row>
    <row r="101" ht="12" customHeight="1" spans="1:4">
      <c r="A101" s="6">
        <v>98</v>
      </c>
      <c r="B101" s="6" t="s">
        <v>127</v>
      </c>
      <c r="C101" s="6" t="str">
        <f>"202203086320"</f>
        <v>202203086320</v>
      </c>
      <c r="D101" s="7" t="s">
        <v>123</v>
      </c>
    </row>
    <row r="102" ht="12" customHeight="1" spans="1:4">
      <c r="A102" s="6">
        <v>99</v>
      </c>
      <c r="B102" s="6" t="s">
        <v>128</v>
      </c>
      <c r="C102" s="6" t="str">
        <f>"202203083721"</f>
        <v>202203083721</v>
      </c>
      <c r="D102" s="7" t="s">
        <v>123</v>
      </c>
    </row>
    <row r="103" ht="12" customHeight="1" spans="1:4">
      <c r="A103" s="6">
        <v>100</v>
      </c>
      <c r="B103" s="6" t="s">
        <v>129</v>
      </c>
      <c r="C103" s="6" t="str">
        <f>"202203026914"</f>
        <v>202203026914</v>
      </c>
      <c r="D103" s="7" t="s">
        <v>130</v>
      </c>
    </row>
    <row r="104" ht="12" customHeight="1" spans="1:4">
      <c r="A104" s="6">
        <v>101</v>
      </c>
      <c r="B104" s="6" t="s">
        <v>131</v>
      </c>
      <c r="C104" s="6" t="str">
        <f>"202203014325"</f>
        <v>202203014325</v>
      </c>
      <c r="D104" s="7" t="s">
        <v>130</v>
      </c>
    </row>
    <row r="105" ht="12" customHeight="1" spans="1:4">
      <c r="A105" s="6">
        <v>102</v>
      </c>
      <c r="B105" s="6" t="s">
        <v>132</v>
      </c>
      <c r="C105" s="6" t="str">
        <f>"202203052917"</f>
        <v>202203052917</v>
      </c>
      <c r="D105" s="7" t="s">
        <v>130</v>
      </c>
    </row>
    <row r="106" ht="12" customHeight="1" spans="1:4">
      <c r="A106" s="6">
        <v>103</v>
      </c>
      <c r="B106" s="6" t="s">
        <v>133</v>
      </c>
      <c r="C106" s="6" t="str">
        <f>"202203015709"</f>
        <v>202203015709</v>
      </c>
      <c r="D106" s="7" t="s">
        <v>134</v>
      </c>
    </row>
    <row r="107" ht="12" customHeight="1" spans="1:4">
      <c r="A107" s="6">
        <v>104</v>
      </c>
      <c r="B107" s="6" t="s">
        <v>135</v>
      </c>
      <c r="C107" s="6" t="str">
        <f>"202203046722"</f>
        <v>202203046722</v>
      </c>
      <c r="D107" s="7" t="s">
        <v>134</v>
      </c>
    </row>
    <row r="108" ht="12" customHeight="1" spans="1:4">
      <c r="A108" s="6">
        <v>105</v>
      </c>
      <c r="B108" s="6" t="s">
        <v>136</v>
      </c>
      <c r="C108" s="6" t="str">
        <f>"202203060225"</f>
        <v>202203060225</v>
      </c>
      <c r="D108" s="7" t="s">
        <v>134</v>
      </c>
    </row>
    <row r="109" ht="12" customHeight="1" spans="1:4">
      <c r="A109" s="6">
        <v>106</v>
      </c>
      <c r="B109" s="6" t="s">
        <v>137</v>
      </c>
      <c r="C109" s="6" t="str">
        <f>"202203012329"</f>
        <v>202203012329</v>
      </c>
      <c r="D109" s="7" t="s">
        <v>138</v>
      </c>
    </row>
    <row r="110" ht="12" customHeight="1" spans="1:4">
      <c r="A110" s="6">
        <v>107</v>
      </c>
      <c r="B110" s="6" t="s">
        <v>139</v>
      </c>
      <c r="C110" s="6" t="str">
        <f>"202203033619"</f>
        <v>202203033619</v>
      </c>
      <c r="D110" s="7" t="s">
        <v>138</v>
      </c>
    </row>
    <row r="111" ht="12" customHeight="1" spans="1:4">
      <c r="A111" s="6">
        <v>108</v>
      </c>
      <c r="B111" s="6" t="s">
        <v>140</v>
      </c>
      <c r="C111" s="6" t="str">
        <f>"202203014021"</f>
        <v>202203014021</v>
      </c>
      <c r="D111" s="7" t="s">
        <v>138</v>
      </c>
    </row>
    <row r="112" ht="12" customHeight="1" spans="1:4">
      <c r="A112" s="6">
        <v>109</v>
      </c>
      <c r="B112" s="6" t="s">
        <v>141</v>
      </c>
      <c r="C112" s="6" t="str">
        <f>"202203072317"</f>
        <v>202203072317</v>
      </c>
      <c r="D112" s="7" t="s">
        <v>138</v>
      </c>
    </row>
    <row r="113" ht="12" customHeight="1" spans="1:4">
      <c r="A113" s="6">
        <v>110</v>
      </c>
      <c r="B113" s="6" t="s">
        <v>142</v>
      </c>
      <c r="C113" s="6" t="str">
        <f>"202203022310"</f>
        <v>202203022310</v>
      </c>
      <c r="D113" s="7" t="s">
        <v>138</v>
      </c>
    </row>
    <row r="114" ht="12" customHeight="1" spans="1:4">
      <c r="A114" s="6">
        <v>111</v>
      </c>
      <c r="B114" s="6" t="s">
        <v>143</v>
      </c>
      <c r="C114" s="6" t="str">
        <f>"202203026519"</f>
        <v>202203026519</v>
      </c>
      <c r="D114" s="7" t="s">
        <v>138</v>
      </c>
    </row>
    <row r="115" ht="12" customHeight="1" spans="1:4">
      <c r="A115" s="6">
        <v>112</v>
      </c>
      <c r="B115" s="6" t="s">
        <v>144</v>
      </c>
      <c r="C115" s="6" t="str">
        <f>"202203071630"</f>
        <v>202203071630</v>
      </c>
      <c r="D115" s="7" t="s">
        <v>145</v>
      </c>
    </row>
    <row r="116" ht="12" customHeight="1" spans="1:4">
      <c r="A116" s="6">
        <v>113</v>
      </c>
      <c r="B116" s="6" t="s">
        <v>146</v>
      </c>
      <c r="C116" s="6" t="str">
        <f>"202203050404"</f>
        <v>202203050404</v>
      </c>
      <c r="D116" s="7" t="s">
        <v>145</v>
      </c>
    </row>
    <row r="117" ht="12" customHeight="1" spans="1:4">
      <c r="A117" s="6">
        <v>114</v>
      </c>
      <c r="B117" s="6" t="s">
        <v>147</v>
      </c>
      <c r="C117" s="6" t="str">
        <f>"202203042606"</f>
        <v>202203042606</v>
      </c>
      <c r="D117" s="7" t="s">
        <v>145</v>
      </c>
    </row>
    <row r="118" ht="12" customHeight="1" spans="1:4">
      <c r="A118" s="6">
        <v>115</v>
      </c>
      <c r="B118" s="6" t="s">
        <v>148</v>
      </c>
      <c r="C118" s="6" t="str">
        <f>"202203071820"</f>
        <v>202203071820</v>
      </c>
      <c r="D118" s="7" t="s">
        <v>149</v>
      </c>
    </row>
    <row r="119" ht="12" customHeight="1" spans="1:4">
      <c r="A119" s="6">
        <v>116</v>
      </c>
      <c r="B119" s="6" t="s">
        <v>150</v>
      </c>
      <c r="C119" s="6" t="str">
        <f>"202203012125"</f>
        <v>202203012125</v>
      </c>
      <c r="D119" s="7" t="s">
        <v>149</v>
      </c>
    </row>
    <row r="120" ht="12" customHeight="1" spans="1:4">
      <c r="A120" s="6">
        <v>117</v>
      </c>
      <c r="B120" s="6" t="s">
        <v>151</v>
      </c>
      <c r="C120" s="6" t="str">
        <f>"202203081815"</f>
        <v>202203081815</v>
      </c>
      <c r="D120" s="7" t="s">
        <v>149</v>
      </c>
    </row>
    <row r="121" ht="12" customHeight="1" spans="1:4">
      <c r="A121" s="6">
        <v>118</v>
      </c>
      <c r="B121" s="6" t="s">
        <v>152</v>
      </c>
      <c r="C121" s="6" t="str">
        <f>"202203044104"</f>
        <v>202203044104</v>
      </c>
      <c r="D121" s="7" t="s">
        <v>149</v>
      </c>
    </row>
    <row r="122" ht="12" customHeight="1" spans="1:4">
      <c r="A122" s="6">
        <v>119</v>
      </c>
      <c r="B122" s="6" t="s">
        <v>153</v>
      </c>
      <c r="C122" s="6" t="str">
        <f>"202203081622"</f>
        <v>202203081622</v>
      </c>
      <c r="D122" s="7" t="s">
        <v>149</v>
      </c>
    </row>
    <row r="123" ht="12" customHeight="1" spans="1:4">
      <c r="A123" s="6">
        <v>120</v>
      </c>
      <c r="B123" s="6" t="s">
        <v>154</v>
      </c>
      <c r="C123" s="6" t="str">
        <f>"202203081621"</f>
        <v>202203081621</v>
      </c>
      <c r="D123" s="7" t="s">
        <v>149</v>
      </c>
    </row>
    <row r="124" ht="12" customHeight="1" spans="1:4">
      <c r="A124" s="6">
        <v>121</v>
      </c>
      <c r="B124" s="6" t="s">
        <v>155</v>
      </c>
      <c r="C124" s="6" t="str">
        <f>"202203071501"</f>
        <v>202203071501</v>
      </c>
      <c r="D124" s="7" t="s">
        <v>156</v>
      </c>
    </row>
    <row r="125" ht="12" customHeight="1" spans="1:4">
      <c r="A125" s="6">
        <v>122</v>
      </c>
      <c r="B125" s="6" t="s">
        <v>157</v>
      </c>
      <c r="C125" s="6" t="str">
        <f>"202203060804"</f>
        <v>202203060804</v>
      </c>
      <c r="D125" s="7" t="s">
        <v>156</v>
      </c>
    </row>
    <row r="126" ht="12" customHeight="1" spans="1:4">
      <c r="A126" s="6">
        <v>123</v>
      </c>
      <c r="B126" s="6" t="s">
        <v>158</v>
      </c>
      <c r="C126" s="6" t="str">
        <f>"202203051012"</f>
        <v>202203051012</v>
      </c>
      <c r="D126" s="7" t="s">
        <v>156</v>
      </c>
    </row>
    <row r="127" ht="12" customHeight="1" spans="1:4">
      <c r="A127" s="6">
        <v>124</v>
      </c>
      <c r="B127" s="6" t="s">
        <v>159</v>
      </c>
      <c r="C127" s="6" t="str">
        <f>"202203052130"</f>
        <v>202203052130</v>
      </c>
      <c r="D127" s="7" t="s">
        <v>160</v>
      </c>
    </row>
    <row r="128" ht="12" customHeight="1" spans="1:4">
      <c r="A128" s="6">
        <v>125</v>
      </c>
      <c r="B128" s="6" t="s">
        <v>161</v>
      </c>
      <c r="C128" s="6" t="str">
        <f>"202203074823"</f>
        <v>202203074823</v>
      </c>
      <c r="D128" s="7" t="s">
        <v>160</v>
      </c>
    </row>
    <row r="129" ht="12" customHeight="1" spans="1:4">
      <c r="A129" s="6">
        <v>126</v>
      </c>
      <c r="B129" s="6" t="s">
        <v>162</v>
      </c>
      <c r="C129" s="6" t="str">
        <f>"202203061724"</f>
        <v>202203061724</v>
      </c>
      <c r="D129" s="7" t="s">
        <v>160</v>
      </c>
    </row>
    <row r="130" ht="12" customHeight="1" spans="1:4">
      <c r="A130" s="6">
        <v>127</v>
      </c>
      <c r="B130" s="6" t="s">
        <v>163</v>
      </c>
      <c r="C130" s="6" t="str">
        <f>"202203085904"</f>
        <v>202203085904</v>
      </c>
      <c r="D130" s="7" t="s">
        <v>164</v>
      </c>
    </row>
    <row r="131" ht="12" customHeight="1" spans="1:4">
      <c r="A131" s="6">
        <v>128</v>
      </c>
      <c r="B131" s="6" t="s">
        <v>165</v>
      </c>
      <c r="C131" s="6" t="str">
        <f>"202203061213"</f>
        <v>202203061213</v>
      </c>
      <c r="D131" s="7" t="s">
        <v>164</v>
      </c>
    </row>
    <row r="132" ht="12" customHeight="1" spans="1:4">
      <c r="A132" s="6">
        <v>129</v>
      </c>
      <c r="B132" s="6" t="s">
        <v>166</v>
      </c>
      <c r="C132" s="6" t="str">
        <f>"202203010109"</f>
        <v>202203010109</v>
      </c>
      <c r="D132" s="7" t="s">
        <v>164</v>
      </c>
    </row>
    <row r="133" ht="12" customHeight="1" spans="1:4">
      <c r="A133" s="6">
        <v>130</v>
      </c>
      <c r="B133" s="6" t="s">
        <v>167</v>
      </c>
      <c r="C133" s="6" t="str">
        <f>"202203080829"</f>
        <v>202203080829</v>
      </c>
      <c r="D133" s="7" t="s">
        <v>168</v>
      </c>
    </row>
    <row r="134" ht="12" customHeight="1" spans="1:4">
      <c r="A134" s="6">
        <v>131</v>
      </c>
      <c r="B134" s="6" t="s">
        <v>169</v>
      </c>
      <c r="C134" s="6" t="str">
        <f>"202203030908"</f>
        <v>202203030908</v>
      </c>
      <c r="D134" s="7" t="s">
        <v>168</v>
      </c>
    </row>
    <row r="135" ht="12" customHeight="1" spans="1:4">
      <c r="A135" s="6">
        <v>132</v>
      </c>
      <c r="B135" s="6" t="s">
        <v>170</v>
      </c>
      <c r="C135" s="6" t="str">
        <f>"202203011007"</f>
        <v>202203011007</v>
      </c>
      <c r="D135" s="7" t="s">
        <v>168</v>
      </c>
    </row>
    <row r="136" ht="12" customHeight="1" spans="1:4">
      <c r="A136" s="6">
        <v>133</v>
      </c>
      <c r="B136" s="6" t="s">
        <v>171</v>
      </c>
      <c r="C136" s="6" t="str">
        <f>"202203046421"</f>
        <v>202203046421</v>
      </c>
      <c r="D136" s="7" t="s">
        <v>172</v>
      </c>
    </row>
    <row r="137" ht="12" customHeight="1" spans="1:4">
      <c r="A137" s="6">
        <v>134</v>
      </c>
      <c r="B137" s="6" t="s">
        <v>173</v>
      </c>
      <c r="C137" s="6" t="str">
        <f>"202203046218"</f>
        <v>202203046218</v>
      </c>
      <c r="D137" s="7" t="s">
        <v>172</v>
      </c>
    </row>
    <row r="138" ht="12" customHeight="1" spans="1:4">
      <c r="A138" s="6">
        <v>135</v>
      </c>
      <c r="B138" s="6" t="s">
        <v>174</v>
      </c>
      <c r="C138" s="6" t="str">
        <f>"202203073421"</f>
        <v>202203073421</v>
      </c>
      <c r="D138" s="7" t="s">
        <v>172</v>
      </c>
    </row>
    <row r="139" ht="12" customHeight="1" spans="1:4">
      <c r="A139" s="6">
        <v>136</v>
      </c>
      <c r="B139" s="6" t="s">
        <v>175</v>
      </c>
      <c r="C139" s="6" t="str">
        <f>"202203033508"</f>
        <v>202203033508</v>
      </c>
      <c r="D139" s="7" t="s">
        <v>176</v>
      </c>
    </row>
    <row r="140" ht="12" customHeight="1" spans="1:4">
      <c r="A140" s="6">
        <v>137</v>
      </c>
      <c r="B140" s="6" t="s">
        <v>177</v>
      </c>
      <c r="C140" s="6" t="str">
        <f>"202203087413"</f>
        <v>202203087413</v>
      </c>
      <c r="D140" s="7" t="s">
        <v>176</v>
      </c>
    </row>
    <row r="141" ht="12" customHeight="1" spans="1:4">
      <c r="A141" s="6">
        <v>138</v>
      </c>
      <c r="B141" s="6" t="s">
        <v>178</v>
      </c>
      <c r="C141" s="6" t="str">
        <f>"202203031017"</f>
        <v>202203031017</v>
      </c>
      <c r="D141" s="7" t="s">
        <v>176</v>
      </c>
    </row>
    <row r="142" ht="12" customHeight="1" spans="1:4">
      <c r="A142" s="6">
        <v>139</v>
      </c>
      <c r="B142" s="6" t="s">
        <v>179</v>
      </c>
      <c r="C142" s="6" t="str">
        <f>"202203060416"</f>
        <v>202203060416</v>
      </c>
      <c r="D142" s="7" t="s">
        <v>180</v>
      </c>
    </row>
    <row r="143" ht="12" customHeight="1" spans="1:4">
      <c r="A143" s="6">
        <v>140</v>
      </c>
      <c r="B143" s="6" t="s">
        <v>181</v>
      </c>
      <c r="C143" s="6" t="str">
        <f>"202203050510"</f>
        <v>202203050510</v>
      </c>
      <c r="D143" s="7" t="s">
        <v>180</v>
      </c>
    </row>
    <row r="144" ht="12" customHeight="1" spans="1:4">
      <c r="A144" s="6">
        <v>141</v>
      </c>
      <c r="B144" s="6" t="s">
        <v>182</v>
      </c>
      <c r="C144" s="6" t="str">
        <f>"202203034128"</f>
        <v>202203034128</v>
      </c>
      <c r="D144" s="7" t="s">
        <v>180</v>
      </c>
    </row>
    <row r="145" ht="12" customHeight="1" spans="1:4">
      <c r="A145" s="6">
        <v>142</v>
      </c>
      <c r="B145" s="6" t="s">
        <v>183</v>
      </c>
      <c r="C145" s="6" t="str">
        <f>"202203074229"</f>
        <v>202203074229</v>
      </c>
      <c r="D145" s="7" t="s">
        <v>184</v>
      </c>
    </row>
    <row r="146" ht="12" customHeight="1" spans="1:4">
      <c r="A146" s="6">
        <v>143</v>
      </c>
      <c r="B146" s="6" t="s">
        <v>185</v>
      </c>
      <c r="C146" s="6" t="str">
        <f>"202203045430"</f>
        <v>202203045430</v>
      </c>
      <c r="D146" s="7" t="s">
        <v>184</v>
      </c>
    </row>
    <row r="147" ht="12" customHeight="1" spans="1:4">
      <c r="A147" s="6">
        <v>144</v>
      </c>
      <c r="B147" s="6" t="s">
        <v>186</v>
      </c>
      <c r="C147" s="6" t="str">
        <f>"202203022422"</f>
        <v>202203022422</v>
      </c>
      <c r="D147" s="7" t="s">
        <v>184</v>
      </c>
    </row>
    <row r="148" ht="12" customHeight="1" spans="1:4">
      <c r="A148" s="6">
        <v>145</v>
      </c>
      <c r="B148" s="6" t="s">
        <v>187</v>
      </c>
      <c r="C148" s="6" t="str">
        <f>"202203036016"</f>
        <v>202203036016</v>
      </c>
      <c r="D148" s="7" t="s">
        <v>188</v>
      </c>
    </row>
    <row r="149" ht="12" customHeight="1" spans="1:4">
      <c r="A149" s="6">
        <v>146</v>
      </c>
      <c r="B149" s="6" t="s">
        <v>189</v>
      </c>
      <c r="C149" s="6" t="str">
        <f>"202203034313"</f>
        <v>202203034313</v>
      </c>
      <c r="D149" s="7" t="s">
        <v>188</v>
      </c>
    </row>
    <row r="150" ht="12" customHeight="1" spans="1:4">
      <c r="A150" s="6">
        <v>147</v>
      </c>
      <c r="B150" s="6" t="s">
        <v>190</v>
      </c>
      <c r="C150" s="6" t="str">
        <f>"202203081309"</f>
        <v>202203081309</v>
      </c>
      <c r="D150" s="7" t="s">
        <v>188</v>
      </c>
    </row>
    <row r="151" ht="12" customHeight="1" spans="1:4">
      <c r="A151" s="6">
        <v>148</v>
      </c>
      <c r="B151" s="6" t="s">
        <v>191</v>
      </c>
      <c r="C151" s="6" t="str">
        <f>"202203062323"</f>
        <v>202203062323</v>
      </c>
      <c r="D151" s="7" t="s">
        <v>192</v>
      </c>
    </row>
    <row r="152" ht="12" customHeight="1" spans="1:4">
      <c r="A152" s="6">
        <v>149</v>
      </c>
      <c r="B152" s="6" t="s">
        <v>193</v>
      </c>
      <c r="C152" s="6" t="str">
        <f>"202203013628"</f>
        <v>202203013628</v>
      </c>
      <c r="D152" s="7" t="s">
        <v>192</v>
      </c>
    </row>
    <row r="153" ht="12" customHeight="1" spans="1:4">
      <c r="A153" s="6">
        <v>150</v>
      </c>
      <c r="B153" s="6" t="s">
        <v>194</v>
      </c>
      <c r="C153" s="6" t="str">
        <f>"202203043608"</f>
        <v>202203043608</v>
      </c>
      <c r="D153" s="7" t="s">
        <v>192</v>
      </c>
    </row>
    <row r="154" ht="12" customHeight="1" spans="1:4">
      <c r="A154" s="6">
        <v>151</v>
      </c>
      <c r="B154" s="6" t="s">
        <v>195</v>
      </c>
      <c r="C154" s="6" t="str">
        <f>"202203027109"</f>
        <v>202203027109</v>
      </c>
      <c r="D154" s="7" t="s">
        <v>192</v>
      </c>
    </row>
    <row r="155" ht="12" customHeight="1" spans="1:4">
      <c r="A155" s="6">
        <v>152</v>
      </c>
      <c r="B155" s="6" t="s">
        <v>196</v>
      </c>
      <c r="C155" s="6" t="str">
        <f>"202203062116"</f>
        <v>202203062116</v>
      </c>
      <c r="D155" s="7" t="s">
        <v>192</v>
      </c>
    </row>
    <row r="156" ht="12" customHeight="1" spans="1:4">
      <c r="A156" s="6">
        <v>153</v>
      </c>
      <c r="B156" s="6" t="s">
        <v>197</v>
      </c>
      <c r="C156" s="6" t="str">
        <f>"202203075226"</f>
        <v>202203075226</v>
      </c>
      <c r="D156" s="7" t="s">
        <v>192</v>
      </c>
    </row>
    <row r="157" ht="12" customHeight="1" spans="1:4">
      <c r="A157" s="6">
        <v>154</v>
      </c>
      <c r="B157" s="6" t="s">
        <v>198</v>
      </c>
      <c r="C157" s="6" t="str">
        <f>"202203086514"</f>
        <v>202203086514</v>
      </c>
      <c r="D157" s="7" t="s">
        <v>199</v>
      </c>
    </row>
    <row r="158" ht="12" customHeight="1" spans="1:4">
      <c r="A158" s="6">
        <v>155</v>
      </c>
      <c r="B158" s="6" t="s">
        <v>200</v>
      </c>
      <c r="C158" s="6" t="str">
        <f>"202203043528"</f>
        <v>202203043528</v>
      </c>
      <c r="D158" s="7" t="s">
        <v>199</v>
      </c>
    </row>
    <row r="159" ht="12" customHeight="1" spans="1:4">
      <c r="A159" s="6">
        <v>156</v>
      </c>
      <c r="B159" s="6" t="s">
        <v>201</v>
      </c>
      <c r="C159" s="6" t="str">
        <f>"202203053316"</f>
        <v>202203053316</v>
      </c>
      <c r="D159" s="7" t="s">
        <v>199</v>
      </c>
    </row>
    <row r="160" ht="12" customHeight="1" spans="1:4">
      <c r="A160" s="6">
        <v>157</v>
      </c>
      <c r="B160" s="6" t="s">
        <v>202</v>
      </c>
      <c r="C160" s="6" t="str">
        <f>"202203020528"</f>
        <v>202203020528</v>
      </c>
      <c r="D160" s="7" t="s">
        <v>203</v>
      </c>
    </row>
    <row r="161" ht="12" customHeight="1" spans="1:4">
      <c r="A161" s="6">
        <v>158</v>
      </c>
      <c r="B161" s="6" t="s">
        <v>204</v>
      </c>
      <c r="C161" s="6" t="str">
        <f>"202203036621"</f>
        <v>202203036621</v>
      </c>
      <c r="D161" s="7" t="s">
        <v>203</v>
      </c>
    </row>
    <row r="162" ht="12" customHeight="1" spans="1:4">
      <c r="A162" s="6">
        <v>159</v>
      </c>
      <c r="B162" s="6" t="s">
        <v>205</v>
      </c>
      <c r="C162" s="6" t="str">
        <f>"202203011307"</f>
        <v>202203011307</v>
      </c>
      <c r="D162" s="7" t="s">
        <v>203</v>
      </c>
    </row>
    <row r="163" ht="12" customHeight="1" spans="1:4">
      <c r="A163" s="6">
        <v>160</v>
      </c>
      <c r="B163" s="6" t="s">
        <v>206</v>
      </c>
      <c r="C163" s="6" t="str">
        <f>"202203016815"</f>
        <v>202203016815</v>
      </c>
      <c r="D163" s="7" t="s">
        <v>207</v>
      </c>
    </row>
    <row r="164" ht="12" customHeight="1" spans="1:4">
      <c r="A164" s="6">
        <v>161</v>
      </c>
      <c r="B164" s="6" t="s">
        <v>208</v>
      </c>
      <c r="C164" s="6" t="str">
        <f>"202203017402"</f>
        <v>202203017402</v>
      </c>
      <c r="D164" s="7" t="s">
        <v>207</v>
      </c>
    </row>
    <row r="165" ht="12" customHeight="1" spans="1:4">
      <c r="A165" s="6">
        <v>162</v>
      </c>
      <c r="B165" s="6" t="s">
        <v>209</v>
      </c>
      <c r="C165" s="6" t="str">
        <f>"202203012323"</f>
        <v>202203012323</v>
      </c>
      <c r="D165" s="7" t="s">
        <v>207</v>
      </c>
    </row>
    <row r="166" ht="12" customHeight="1" spans="1:4">
      <c r="A166" s="6">
        <v>163</v>
      </c>
      <c r="B166" s="6" t="s">
        <v>210</v>
      </c>
      <c r="C166" s="6" t="str">
        <f>"202203026330"</f>
        <v>202203026330</v>
      </c>
      <c r="D166" s="7" t="s">
        <v>207</v>
      </c>
    </row>
    <row r="167" ht="12" customHeight="1" spans="1:4">
      <c r="A167" s="6">
        <v>164</v>
      </c>
      <c r="B167" s="6" t="s">
        <v>211</v>
      </c>
      <c r="C167" s="6" t="str">
        <f>"202203062422"</f>
        <v>202203062422</v>
      </c>
      <c r="D167" s="7" t="s">
        <v>207</v>
      </c>
    </row>
    <row r="168" ht="12" customHeight="1" spans="1:4">
      <c r="A168" s="6">
        <v>165</v>
      </c>
      <c r="B168" s="6" t="s">
        <v>212</v>
      </c>
      <c r="C168" s="6" t="str">
        <f>"202203052605"</f>
        <v>202203052605</v>
      </c>
      <c r="D168" s="7" t="s">
        <v>207</v>
      </c>
    </row>
    <row r="169" ht="12" customHeight="1" spans="1:4">
      <c r="A169" s="6">
        <v>166</v>
      </c>
      <c r="B169" s="6" t="s">
        <v>213</v>
      </c>
      <c r="C169" s="6" t="str">
        <f>"202203064901"</f>
        <v>202203064901</v>
      </c>
      <c r="D169" s="7" t="s">
        <v>214</v>
      </c>
    </row>
    <row r="170" ht="12" customHeight="1" spans="1:4">
      <c r="A170" s="6">
        <v>167</v>
      </c>
      <c r="B170" s="6" t="s">
        <v>215</v>
      </c>
      <c r="C170" s="6" t="str">
        <f>"202203063807"</f>
        <v>202203063807</v>
      </c>
      <c r="D170" s="7" t="s">
        <v>214</v>
      </c>
    </row>
    <row r="171" ht="12" customHeight="1" spans="1:4">
      <c r="A171" s="6">
        <v>168</v>
      </c>
      <c r="B171" s="6" t="s">
        <v>216</v>
      </c>
      <c r="C171" s="6" t="str">
        <f>"202203030410"</f>
        <v>202203030410</v>
      </c>
      <c r="D171" s="7" t="s">
        <v>214</v>
      </c>
    </row>
    <row r="172" ht="12" customHeight="1" spans="1:4">
      <c r="A172" s="6">
        <v>169</v>
      </c>
      <c r="B172" s="6" t="s">
        <v>217</v>
      </c>
      <c r="C172" s="6" t="str">
        <f>"202203063308"</f>
        <v>202203063308</v>
      </c>
      <c r="D172" s="7" t="s">
        <v>218</v>
      </c>
    </row>
    <row r="173" ht="12" customHeight="1" spans="1:4">
      <c r="A173" s="6">
        <v>170</v>
      </c>
      <c r="B173" s="6" t="s">
        <v>219</v>
      </c>
      <c r="C173" s="6" t="str">
        <f>"202203017608"</f>
        <v>202203017608</v>
      </c>
      <c r="D173" s="7" t="s">
        <v>218</v>
      </c>
    </row>
    <row r="174" ht="12" customHeight="1" spans="1:4">
      <c r="A174" s="6">
        <v>171</v>
      </c>
      <c r="B174" s="6" t="s">
        <v>220</v>
      </c>
      <c r="C174" s="6" t="str">
        <f>"202203043618"</f>
        <v>202203043618</v>
      </c>
      <c r="D174" s="7" t="s">
        <v>218</v>
      </c>
    </row>
    <row r="175" ht="12" customHeight="1" spans="1:4">
      <c r="A175" s="6">
        <v>172</v>
      </c>
      <c r="B175" s="6" t="s">
        <v>221</v>
      </c>
      <c r="C175" s="6" t="str">
        <f>"202203032512"</f>
        <v>202203032512</v>
      </c>
      <c r="D175" s="7" t="s">
        <v>222</v>
      </c>
    </row>
    <row r="176" ht="12" customHeight="1" spans="1:4">
      <c r="A176" s="6">
        <v>173</v>
      </c>
      <c r="B176" s="6" t="s">
        <v>223</v>
      </c>
      <c r="C176" s="6" t="str">
        <f>"202203022530"</f>
        <v>202203022530</v>
      </c>
      <c r="D176" s="7" t="s">
        <v>222</v>
      </c>
    </row>
    <row r="177" ht="12" customHeight="1" spans="1:4">
      <c r="A177" s="6">
        <v>174</v>
      </c>
      <c r="B177" s="6" t="s">
        <v>224</v>
      </c>
      <c r="C177" s="6" t="str">
        <f>"202203017214"</f>
        <v>202203017214</v>
      </c>
      <c r="D177" s="7" t="s">
        <v>222</v>
      </c>
    </row>
    <row r="178" ht="12" customHeight="1" spans="1:4">
      <c r="A178" s="6">
        <v>175</v>
      </c>
      <c r="B178" s="6" t="s">
        <v>225</v>
      </c>
      <c r="C178" s="6" t="str">
        <f>"202203073521"</f>
        <v>202203073521</v>
      </c>
      <c r="D178" s="7" t="s">
        <v>226</v>
      </c>
    </row>
    <row r="179" ht="12" customHeight="1" spans="1:4">
      <c r="A179" s="6">
        <v>176</v>
      </c>
      <c r="B179" s="6" t="s">
        <v>227</v>
      </c>
      <c r="C179" s="6" t="str">
        <f>"202203033217"</f>
        <v>202203033217</v>
      </c>
      <c r="D179" s="7" t="s">
        <v>226</v>
      </c>
    </row>
    <row r="180" ht="12" customHeight="1" spans="1:4">
      <c r="A180" s="6">
        <v>177</v>
      </c>
      <c r="B180" s="6" t="s">
        <v>228</v>
      </c>
      <c r="C180" s="6" t="str">
        <f>"202203085907"</f>
        <v>202203085907</v>
      </c>
      <c r="D180" s="7" t="s">
        <v>226</v>
      </c>
    </row>
    <row r="181" ht="12" customHeight="1" spans="1:4">
      <c r="A181" s="6">
        <v>178</v>
      </c>
      <c r="B181" s="6" t="s">
        <v>229</v>
      </c>
      <c r="C181" s="6" t="str">
        <f>"202203061003"</f>
        <v>202203061003</v>
      </c>
      <c r="D181" s="7" t="s">
        <v>230</v>
      </c>
    </row>
    <row r="182" ht="12" customHeight="1" spans="1:4">
      <c r="A182" s="6">
        <v>179</v>
      </c>
      <c r="B182" s="6" t="s">
        <v>231</v>
      </c>
      <c r="C182" s="6" t="str">
        <f>"202203020329"</f>
        <v>202203020329</v>
      </c>
      <c r="D182" s="7" t="s">
        <v>230</v>
      </c>
    </row>
    <row r="183" ht="12" customHeight="1" spans="1:4">
      <c r="A183" s="6">
        <v>180</v>
      </c>
      <c r="B183" s="6" t="s">
        <v>232</v>
      </c>
      <c r="C183" s="6" t="str">
        <f>"202203075920"</f>
        <v>202203075920</v>
      </c>
      <c r="D183" s="7" t="s">
        <v>230</v>
      </c>
    </row>
    <row r="184" ht="12" customHeight="1" spans="1:4">
      <c r="A184" s="6">
        <v>181</v>
      </c>
      <c r="B184" s="6" t="s">
        <v>233</v>
      </c>
      <c r="C184" s="6" t="str">
        <f>"202203024628"</f>
        <v>202203024628</v>
      </c>
      <c r="D184" s="7" t="s">
        <v>234</v>
      </c>
    </row>
    <row r="185" ht="12" customHeight="1" spans="1:4">
      <c r="A185" s="6">
        <v>182</v>
      </c>
      <c r="B185" s="6" t="s">
        <v>235</v>
      </c>
      <c r="C185" s="6" t="str">
        <f>"202203064725"</f>
        <v>202203064725</v>
      </c>
      <c r="D185" s="7" t="s">
        <v>234</v>
      </c>
    </row>
    <row r="186" ht="12" customHeight="1" spans="1:4">
      <c r="A186" s="6">
        <v>183</v>
      </c>
      <c r="B186" s="6" t="s">
        <v>236</v>
      </c>
      <c r="C186" s="6" t="str">
        <f>"202203013728"</f>
        <v>202203013728</v>
      </c>
      <c r="D186" s="7" t="s">
        <v>234</v>
      </c>
    </row>
    <row r="187" ht="24" customHeight="1" spans="1:4">
      <c r="A187" s="6">
        <v>184</v>
      </c>
      <c r="B187" s="6" t="s">
        <v>237</v>
      </c>
      <c r="C187" s="6" t="str">
        <f>"202203080319"</f>
        <v>202203080319</v>
      </c>
      <c r="D187" s="7" t="s">
        <v>238</v>
      </c>
    </row>
    <row r="188" ht="24" customHeight="1" spans="1:4">
      <c r="A188" s="6">
        <v>185</v>
      </c>
      <c r="B188" s="6" t="s">
        <v>239</v>
      </c>
      <c r="C188" s="6" t="str">
        <f>"202203026729"</f>
        <v>202203026729</v>
      </c>
      <c r="D188" s="7" t="s">
        <v>238</v>
      </c>
    </row>
    <row r="189" ht="24" customHeight="1" spans="1:4">
      <c r="A189" s="6">
        <v>186</v>
      </c>
      <c r="B189" s="6" t="s">
        <v>240</v>
      </c>
      <c r="C189" s="6" t="str">
        <f>"202203032815"</f>
        <v>202203032815</v>
      </c>
      <c r="D189" s="7" t="s">
        <v>238</v>
      </c>
    </row>
    <row r="190" ht="12" customHeight="1" spans="1:4">
      <c r="A190" s="6">
        <v>187</v>
      </c>
      <c r="B190" s="6" t="s">
        <v>241</v>
      </c>
      <c r="C190" s="6" t="str">
        <f>"202203034303"</f>
        <v>202203034303</v>
      </c>
      <c r="D190" s="7" t="s">
        <v>242</v>
      </c>
    </row>
    <row r="191" ht="12" customHeight="1" spans="1:4">
      <c r="A191" s="6">
        <v>188</v>
      </c>
      <c r="B191" s="6" t="s">
        <v>243</v>
      </c>
      <c r="C191" s="6" t="str">
        <f>"202203064715"</f>
        <v>202203064715</v>
      </c>
      <c r="D191" s="7" t="s">
        <v>242</v>
      </c>
    </row>
    <row r="192" ht="12" customHeight="1" spans="1:4">
      <c r="A192" s="6">
        <v>189</v>
      </c>
      <c r="B192" s="6" t="s">
        <v>244</v>
      </c>
      <c r="C192" s="6" t="str">
        <f>"202203013021"</f>
        <v>202203013021</v>
      </c>
      <c r="D192" s="7" t="s">
        <v>242</v>
      </c>
    </row>
    <row r="193" ht="12" customHeight="1" spans="1:4">
      <c r="A193" s="6">
        <v>190</v>
      </c>
      <c r="B193" s="6" t="s">
        <v>245</v>
      </c>
      <c r="C193" s="6" t="str">
        <f>"202203085708"</f>
        <v>202203085708</v>
      </c>
      <c r="D193" s="7" t="s">
        <v>246</v>
      </c>
    </row>
    <row r="194" ht="12" customHeight="1" spans="1:4">
      <c r="A194" s="6">
        <v>191</v>
      </c>
      <c r="B194" s="6" t="s">
        <v>247</v>
      </c>
      <c r="C194" s="6" t="str">
        <f>"202203024903"</f>
        <v>202203024903</v>
      </c>
      <c r="D194" s="7" t="s">
        <v>246</v>
      </c>
    </row>
    <row r="195" ht="12" customHeight="1" spans="1:4">
      <c r="A195" s="6">
        <v>192</v>
      </c>
      <c r="B195" s="6" t="s">
        <v>248</v>
      </c>
      <c r="C195" s="6" t="str">
        <f>"202203011125"</f>
        <v>202203011125</v>
      </c>
      <c r="D195" s="7" t="s">
        <v>246</v>
      </c>
    </row>
    <row r="196" ht="12" customHeight="1" spans="1:4">
      <c r="A196" s="6">
        <v>193</v>
      </c>
      <c r="B196" s="6" t="s">
        <v>249</v>
      </c>
      <c r="C196" s="6" t="str">
        <f>"202203045001"</f>
        <v>202203045001</v>
      </c>
      <c r="D196" s="7" t="s">
        <v>250</v>
      </c>
    </row>
    <row r="197" ht="12" customHeight="1" spans="1:4">
      <c r="A197" s="6">
        <v>194</v>
      </c>
      <c r="B197" s="6" t="s">
        <v>251</v>
      </c>
      <c r="C197" s="6" t="str">
        <f>"202203086403"</f>
        <v>202203086403</v>
      </c>
      <c r="D197" s="7" t="s">
        <v>250</v>
      </c>
    </row>
    <row r="198" ht="12" customHeight="1" spans="1:4">
      <c r="A198" s="6">
        <v>195</v>
      </c>
      <c r="B198" s="6" t="s">
        <v>252</v>
      </c>
      <c r="C198" s="6" t="str">
        <f>"202203027321"</f>
        <v>202203027321</v>
      </c>
      <c r="D198" s="7" t="s">
        <v>250</v>
      </c>
    </row>
    <row r="199" ht="12" customHeight="1" spans="1:4">
      <c r="A199" s="6">
        <v>196</v>
      </c>
      <c r="B199" s="6" t="s">
        <v>253</v>
      </c>
      <c r="C199" s="6" t="str">
        <f>"202203030415"</f>
        <v>202203030415</v>
      </c>
      <c r="D199" s="7" t="s">
        <v>254</v>
      </c>
    </row>
    <row r="200" ht="12" customHeight="1" spans="1:4">
      <c r="A200" s="6">
        <v>197</v>
      </c>
      <c r="B200" s="6" t="s">
        <v>255</v>
      </c>
      <c r="C200" s="6" t="str">
        <f>"202203062412"</f>
        <v>202203062412</v>
      </c>
      <c r="D200" s="7" t="s">
        <v>254</v>
      </c>
    </row>
    <row r="201" ht="12" customHeight="1" spans="1:4">
      <c r="A201" s="6">
        <v>198</v>
      </c>
      <c r="B201" s="6" t="s">
        <v>256</v>
      </c>
      <c r="C201" s="6" t="str">
        <f>"202203084030"</f>
        <v>202203084030</v>
      </c>
      <c r="D201" s="7" t="s">
        <v>254</v>
      </c>
    </row>
    <row r="202" ht="12" customHeight="1" spans="1:4">
      <c r="A202" s="6">
        <v>199</v>
      </c>
      <c r="B202" s="6" t="s">
        <v>257</v>
      </c>
      <c r="C202" s="6" t="str">
        <f>"202203016816"</f>
        <v>202203016816</v>
      </c>
      <c r="D202" s="7" t="s">
        <v>254</v>
      </c>
    </row>
    <row r="203" ht="12" customHeight="1" spans="1:4">
      <c r="A203" s="6">
        <v>200</v>
      </c>
      <c r="B203" s="6" t="s">
        <v>258</v>
      </c>
      <c r="C203" s="6" t="str">
        <f>"202203081803"</f>
        <v>202203081803</v>
      </c>
      <c r="D203" s="7" t="s">
        <v>254</v>
      </c>
    </row>
    <row r="204" ht="12" customHeight="1" spans="1:4">
      <c r="A204" s="6">
        <v>201</v>
      </c>
      <c r="B204" s="6" t="s">
        <v>259</v>
      </c>
      <c r="C204" s="6" t="str">
        <f>"202203026428"</f>
        <v>202203026428</v>
      </c>
      <c r="D204" s="7" t="s">
        <v>254</v>
      </c>
    </row>
    <row r="205" ht="12" customHeight="1" spans="1:4">
      <c r="A205" s="6">
        <v>202</v>
      </c>
      <c r="B205" s="6" t="s">
        <v>260</v>
      </c>
      <c r="C205" s="6" t="str">
        <f>"202203071609"</f>
        <v>202203071609</v>
      </c>
      <c r="D205" s="7" t="s">
        <v>261</v>
      </c>
    </row>
    <row r="206" ht="12" customHeight="1" spans="1:4">
      <c r="A206" s="6">
        <v>203</v>
      </c>
      <c r="B206" s="6" t="s">
        <v>262</v>
      </c>
      <c r="C206" s="6" t="str">
        <f>"202203012713"</f>
        <v>202203012713</v>
      </c>
      <c r="D206" s="7" t="s">
        <v>261</v>
      </c>
    </row>
    <row r="207" ht="12" customHeight="1" spans="1:4">
      <c r="A207" s="6">
        <v>204</v>
      </c>
      <c r="B207" s="6" t="s">
        <v>263</v>
      </c>
      <c r="C207" s="6" t="str">
        <f>"202203026719"</f>
        <v>202203026719</v>
      </c>
      <c r="D207" s="7" t="s">
        <v>261</v>
      </c>
    </row>
    <row r="208" ht="12" customHeight="1" spans="1:4">
      <c r="A208" s="6">
        <v>205</v>
      </c>
      <c r="B208" s="6" t="s">
        <v>264</v>
      </c>
      <c r="C208" s="6" t="str">
        <f>"202203084216"</f>
        <v>202203084216</v>
      </c>
      <c r="D208" s="7" t="s">
        <v>265</v>
      </c>
    </row>
    <row r="209" ht="12" customHeight="1" spans="1:4">
      <c r="A209" s="6">
        <v>206</v>
      </c>
      <c r="B209" s="6" t="s">
        <v>266</v>
      </c>
      <c r="C209" s="6" t="str">
        <f>"202203062102"</f>
        <v>202203062102</v>
      </c>
      <c r="D209" s="7" t="s">
        <v>265</v>
      </c>
    </row>
    <row r="210" ht="12" customHeight="1" spans="1:4">
      <c r="A210" s="6">
        <v>207</v>
      </c>
      <c r="B210" s="6" t="s">
        <v>267</v>
      </c>
      <c r="C210" s="6" t="str">
        <f>"202203042704"</f>
        <v>202203042704</v>
      </c>
      <c r="D210" s="7" t="s">
        <v>265</v>
      </c>
    </row>
    <row r="211" ht="12" customHeight="1" spans="1:4">
      <c r="A211" s="6">
        <v>208</v>
      </c>
      <c r="B211" s="6" t="s">
        <v>268</v>
      </c>
      <c r="C211" s="6" t="str">
        <f>"202203010522"</f>
        <v>202203010522</v>
      </c>
      <c r="D211" s="7" t="s">
        <v>269</v>
      </c>
    </row>
    <row r="212" ht="12" customHeight="1" spans="1:4">
      <c r="A212" s="6">
        <v>209</v>
      </c>
      <c r="B212" s="6" t="s">
        <v>270</v>
      </c>
      <c r="C212" s="6" t="str">
        <f>"202203044912"</f>
        <v>202203044912</v>
      </c>
      <c r="D212" s="7" t="s">
        <v>269</v>
      </c>
    </row>
    <row r="213" ht="12" customHeight="1" spans="1:4">
      <c r="A213" s="6">
        <v>210</v>
      </c>
      <c r="B213" s="6" t="s">
        <v>271</v>
      </c>
      <c r="C213" s="6" t="str">
        <f>"202203021419"</f>
        <v>202203021419</v>
      </c>
      <c r="D213" s="7" t="s">
        <v>269</v>
      </c>
    </row>
    <row r="214" ht="12" customHeight="1" spans="1:4">
      <c r="A214" s="6">
        <v>211</v>
      </c>
      <c r="B214" s="6" t="s">
        <v>272</v>
      </c>
      <c r="C214" s="6" t="str">
        <f>"202203063702"</f>
        <v>202203063702</v>
      </c>
      <c r="D214" s="7" t="s">
        <v>269</v>
      </c>
    </row>
    <row r="215" ht="12" customHeight="1" spans="1:4">
      <c r="A215" s="6">
        <v>212</v>
      </c>
      <c r="B215" s="6" t="s">
        <v>273</v>
      </c>
      <c r="C215" s="6" t="str">
        <f>"202203062505"</f>
        <v>202203062505</v>
      </c>
      <c r="D215" s="7" t="s">
        <v>269</v>
      </c>
    </row>
    <row r="216" ht="12" customHeight="1" spans="1:4">
      <c r="A216" s="6">
        <v>213</v>
      </c>
      <c r="B216" s="6" t="s">
        <v>274</v>
      </c>
      <c r="C216" s="6" t="str">
        <f>"202203011312"</f>
        <v>202203011312</v>
      </c>
      <c r="D216" s="7" t="s">
        <v>269</v>
      </c>
    </row>
    <row r="217" ht="12" customHeight="1" spans="1:4">
      <c r="A217" s="6">
        <v>214</v>
      </c>
      <c r="B217" s="6" t="s">
        <v>275</v>
      </c>
      <c r="C217" s="6" t="str">
        <f>"202203032711"</f>
        <v>202203032711</v>
      </c>
      <c r="D217" s="7" t="s">
        <v>276</v>
      </c>
    </row>
    <row r="218" ht="12" customHeight="1" spans="1:4">
      <c r="A218" s="6">
        <v>215</v>
      </c>
      <c r="B218" s="6" t="s">
        <v>277</v>
      </c>
      <c r="C218" s="6" t="str">
        <f>"202203016519"</f>
        <v>202203016519</v>
      </c>
      <c r="D218" s="7" t="s">
        <v>276</v>
      </c>
    </row>
    <row r="219" ht="12" customHeight="1" spans="1:4">
      <c r="A219" s="6">
        <v>216</v>
      </c>
      <c r="B219" s="6" t="s">
        <v>278</v>
      </c>
      <c r="C219" s="6" t="str">
        <f>"202203017311"</f>
        <v>202203017311</v>
      </c>
      <c r="D219" s="7" t="s">
        <v>276</v>
      </c>
    </row>
    <row r="220" ht="12" customHeight="1" spans="1:4">
      <c r="A220" s="6">
        <v>217</v>
      </c>
      <c r="B220" s="6" t="s">
        <v>279</v>
      </c>
      <c r="C220" s="6" t="str">
        <f>"202203043418"</f>
        <v>202203043418</v>
      </c>
      <c r="D220" s="7" t="s">
        <v>280</v>
      </c>
    </row>
    <row r="221" ht="12" customHeight="1" spans="1:4">
      <c r="A221" s="6">
        <v>218</v>
      </c>
      <c r="B221" s="6" t="s">
        <v>281</v>
      </c>
      <c r="C221" s="6" t="str">
        <f>"202203034010"</f>
        <v>202203034010</v>
      </c>
      <c r="D221" s="7" t="s">
        <v>280</v>
      </c>
    </row>
    <row r="222" ht="12" customHeight="1" spans="1:4">
      <c r="A222" s="6">
        <v>219</v>
      </c>
      <c r="B222" s="6" t="s">
        <v>282</v>
      </c>
      <c r="C222" s="6" t="str">
        <f>"202203035928"</f>
        <v>202203035928</v>
      </c>
      <c r="D222" s="7" t="s">
        <v>280</v>
      </c>
    </row>
    <row r="223" ht="12" customHeight="1" spans="1:4">
      <c r="A223" s="6">
        <v>220</v>
      </c>
      <c r="B223" s="6" t="s">
        <v>283</v>
      </c>
      <c r="C223" s="6" t="str">
        <f>"202203071527"</f>
        <v>202203071527</v>
      </c>
      <c r="D223" s="7" t="s">
        <v>284</v>
      </c>
    </row>
    <row r="224" ht="12" customHeight="1" spans="1:4">
      <c r="A224" s="6">
        <v>221</v>
      </c>
      <c r="B224" s="6" t="s">
        <v>285</v>
      </c>
      <c r="C224" s="6" t="str">
        <f>"202203072907"</f>
        <v>202203072907</v>
      </c>
      <c r="D224" s="7" t="s">
        <v>284</v>
      </c>
    </row>
    <row r="225" ht="12" customHeight="1" spans="1:4">
      <c r="A225" s="6">
        <v>222</v>
      </c>
      <c r="B225" s="6" t="s">
        <v>286</v>
      </c>
      <c r="C225" s="6" t="str">
        <f>"202203066211"</f>
        <v>202203066211</v>
      </c>
      <c r="D225" s="7" t="s">
        <v>284</v>
      </c>
    </row>
    <row r="226" ht="12" customHeight="1" spans="1:4">
      <c r="A226" s="6">
        <v>223</v>
      </c>
      <c r="B226" s="6" t="s">
        <v>287</v>
      </c>
      <c r="C226" s="6" t="str">
        <f>"202203011507"</f>
        <v>202203011507</v>
      </c>
      <c r="D226" s="7" t="s">
        <v>288</v>
      </c>
    </row>
    <row r="227" ht="12" customHeight="1" spans="1:4">
      <c r="A227" s="6">
        <v>224</v>
      </c>
      <c r="B227" s="6" t="s">
        <v>289</v>
      </c>
      <c r="C227" s="6" t="str">
        <f>"202203021712"</f>
        <v>202203021712</v>
      </c>
      <c r="D227" s="7" t="s">
        <v>288</v>
      </c>
    </row>
    <row r="228" ht="12" customHeight="1" spans="1:4">
      <c r="A228" s="6">
        <v>225</v>
      </c>
      <c r="B228" s="6" t="s">
        <v>290</v>
      </c>
      <c r="C228" s="6" t="str">
        <f>"202203037016"</f>
        <v>202203037016</v>
      </c>
      <c r="D228" s="7" t="s">
        <v>288</v>
      </c>
    </row>
    <row r="229" ht="12" customHeight="1" spans="1:4">
      <c r="A229" s="6">
        <v>226</v>
      </c>
      <c r="B229" s="6" t="s">
        <v>291</v>
      </c>
      <c r="C229" s="6" t="str">
        <f>"202203011716"</f>
        <v>202203011716</v>
      </c>
      <c r="D229" s="7" t="s">
        <v>292</v>
      </c>
    </row>
    <row r="230" ht="12" customHeight="1" spans="1:4">
      <c r="A230" s="6">
        <v>227</v>
      </c>
      <c r="B230" s="6" t="s">
        <v>293</v>
      </c>
      <c r="C230" s="6" t="str">
        <f>"202203011927"</f>
        <v>202203011927</v>
      </c>
      <c r="D230" s="7" t="s">
        <v>292</v>
      </c>
    </row>
    <row r="231" ht="12" customHeight="1" spans="1:4">
      <c r="A231" s="6">
        <v>228</v>
      </c>
      <c r="B231" s="6" t="s">
        <v>294</v>
      </c>
      <c r="C231" s="6" t="str">
        <f>"202203043723"</f>
        <v>202203043723</v>
      </c>
      <c r="D231" s="7" t="s">
        <v>292</v>
      </c>
    </row>
    <row r="232" ht="12" customHeight="1" spans="1:4">
      <c r="A232" s="6">
        <v>229</v>
      </c>
      <c r="B232" s="6" t="s">
        <v>295</v>
      </c>
      <c r="C232" s="6" t="str">
        <f>"202203071125"</f>
        <v>202203071125</v>
      </c>
      <c r="D232" s="7" t="s">
        <v>296</v>
      </c>
    </row>
    <row r="233" ht="12" customHeight="1" spans="1:4">
      <c r="A233" s="6">
        <v>230</v>
      </c>
      <c r="B233" s="6" t="s">
        <v>297</v>
      </c>
      <c r="C233" s="6" t="str">
        <f>"202203085401"</f>
        <v>202203085401</v>
      </c>
      <c r="D233" s="7" t="s">
        <v>296</v>
      </c>
    </row>
    <row r="234" ht="12" customHeight="1" spans="1:4">
      <c r="A234" s="6">
        <v>231</v>
      </c>
      <c r="B234" s="6" t="s">
        <v>298</v>
      </c>
      <c r="C234" s="6" t="str">
        <f>"202203025316"</f>
        <v>202203025316</v>
      </c>
      <c r="D234" s="7" t="s">
        <v>296</v>
      </c>
    </row>
    <row r="235" ht="12" customHeight="1" spans="1:4">
      <c r="A235" s="6">
        <v>232</v>
      </c>
      <c r="B235" s="6" t="s">
        <v>299</v>
      </c>
      <c r="C235" s="6" t="str">
        <f>"202203026118"</f>
        <v>202203026118</v>
      </c>
      <c r="D235" s="7" t="s">
        <v>300</v>
      </c>
    </row>
    <row r="236" ht="12" customHeight="1" spans="1:4">
      <c r="A236" s="6">
        <v>233</v>
      </c>
      <c r="B236" s="6" t="s">
        <v>301</v>
      </c>
      <c r="C236" s="6" t="str">
        <f>"202203011826"</f>
        <v>202203011826</v>
      </c>
      <c r="D236" s="7" t="s">
        <v>300</v>
      </c>
    </row>
    <row r="237" ht="12" customHeight="1" spans="1:4">
      <c r="A237" s="6">
        <v>234</v>
      </c>
      <c r="B237" s="6" t="s">
        <v>302</v>
      </c>
      <c r="C237" s="6" t="str">
        <f>"202203022814"</f>
        <v>202203022814</v>
      </c>
      <c r="D237" s="7" t="s">
        <v>300</v>
      </c>
    </row>
    <row r="238" ht="12" customHeight="1" spans="1:4">
      <c r="A238" s="6">
        <v>235</v>
      </c>
      <c r="B238" s="6" t="s">
        <v>303</v>
      </c>
      <c r="C238" s="6" t="str">
        <f>"202203024326"</f>
        <v>202203024326</v>
      </c>
      <c r="D238" s="7" t="s">
        <v>304</v>
      </c>
    </row>
    <row r="239" ht="12" customHeight="1" spans="1:4">
      <c r="A239" s="6">
        <v>236</v>
      </c>
      <c r="B239" s="6" t="s">
        <v>305</v>
      </c>
      <c r="C239" s="6" t="str">
        <f>"202203016605"</f>
        <v>202203016605</v>
      </c>
      <c r="D239" s="7" t="s">
        <v>304</v>
      </c>
    </row>
    <row r="240" ht="12" customHeight="1" spans="1:4">
      <c r="A240" s="6">
        <v>237</v>
      </c>
      <c r="B240" s="6" t="s">
        <v>306</v>
      </c>
      <c r="C240" s="6" t="str">
        <f>"202203032017"</f>
        <v>202203032017</v>
      </c>
      <c r="D240" s="7" t="s">
        <v>304</v>
      </c>
    </row>
    <row r="241" ht="12" customHeight="1" spans="1:4">
      <c r="A241" s="6">
        <v>238</v>
      </c>
      <c r="B241" s="6" t="s">
        <v>307</v>
      </c>
      <c r="C241" s="6" t="str">
        <f>"202203074407"</f>
        <v>202203074407</v>
      </c>
      <c r="D241" s="7" t="s">
        <v>308</v>
      </c>
    </row>
    <row r="242" ht="12" customHeight="1" spans="1:4">
      <c r="A242" s="6">
        <v>239</v>
      </c>
      <c r="B242" s="6" t="s">
        <v>309</v>
      </c>
      <c r="C242" s="6" t="str">
        <f>"202203063918"</f>
        <v>202203063918</v>
      </c>
      <c r="D242" s="7" t="s">
        <v>308</v>
      </c>
    </row>
    <row r="243" ht="12" customHeight="1" spans="1:4">
      <c r="A243" s="6">
        <v>240</v>
      </c>
      <c r="B243" s="6" t="s">
        <v>310</v>
      </c>
      <c r="C243" s="6" t="str">
        <f>"202203030607"</f>
        <v>202203030607</v>
      </c>
      <c r="D243" s="7" t="s">
        <v>308</v>
      </c>
    </row>
    <row r="244" ht="12" customHeight="1" spans="1:4">
      <c r="A244" s="6">
        <v>241</v>
      </c>
      <c r="B244" s="6" t="s">
        <v>311</v>
      </c>
      <c r="C244" s="6" t="str">
        <f>"202203017904"</f>
        <v>202203017904</v>
      </c>
      <c r="D244" s="7" t="s">
        <v>312</v>
      </c>
    </row>
    <row r="245" ht="12" customHeight="1" spans="1:4">
      <c r="A245" s="6">
        <v>242</v>
      </c>
      <c r="B245" s="6" t="s">
        <v>313</v>
      </c>
      <c r="C245" s="6" t="str">
        <f>"202203081310"</f>
        <v>202203081310</v>
      </c>
      <c r="D245" s="7" t="s">
        <v>312</v>
      </c>
    </row>
    <row r="246" ht="12" customHeight="1" spans="1:4">
      <c r="A246" s="6">
        <v>243</v>
      </c>
      <c r="B246" s="6" t="s">
        <v>314</v>
      </c>
      <c r="C246" s="6" t="str">
        <f>"202203060617"</f>
        <v>202203060617</v>
      </c>
      <c r="D246" s="7" t="s">
        <v>312</v>
      </c>
    </row>
    <row r="247" ht="12" customHeight="1" spans="1:4">
      <c r="A247" s="6">
        <v>244</v>
      </c>
      <c r="B247" s="6" t="s">
        <v>315</v>
      </c>
      <c r="C247" s="6" t="str">
        <f>"202203085906"</f>
        <v>202203085906</v>
      </c>
      <c r="D247" s="7" t="s">
        <v>316</v>
      </c>
    </row>
    <row r="248" ht="12" customHeight="1" spans="1:4">
      <c r="A248" s="6">
        <v>245</v>
      </c>
      <c r="B248" s="6" t="s">
        <v>317</v>
      </c>
      <c r="C248" s="6" t="str">
        <f>"202203046329"</f>
        <v>202203046329</v>
      </c>
      <c r="D248" s="7" t="s">
        <v>316</v>
      </c>
    </row>
    <row r="249" ht="12" customHeight="1" spans="1:4">
      <c r="A249" s="6">
        <v>246</v>
      </c>
      <c r="B249" s="6" t="s">
        <v>318</v>
      </c>
      <c r="C249" s="6" t="str">
        <f>"202203063317"</f>
        <v>202203063317</v>
      </c>
      <c r="D249" s="7" t="s">
        <v>316</v>
      </c>
    </row>
    <row r="250" ht="12" customHeight="1" spans="1:4">
      <c r="A250" s="6">
        <v>247</v>
      </c>
      <c r="B250" s="6" t="s">
        <v>319</v>
      </c>
      <c r="C250" s="6" t="str">
        <f>"202203033422"</f>
        <v>202203033422</v>
      </c>
      <c r="D250" s="7" t="s">
        <v>316</v>
      </c>
    </row>
    <row r="251" ht="12" customHeight="1" spans="1:4">
      <c r="A251" s="6">
        <v>248</v>
      </c>
      <c r="B251" s="6" t="s">
        <v>320</v>
      </c>
      <c r="C251" s="6" t="str">
        <f>"202203073830"</f>
        <v>202203073830</v>
      </c>
      <c r="D251" s="7" t="s">
        <v>316</v>
      </c>
    </row>
    <row r="252" ht="12" customHeight="1" spans="1:4">
      <c r="A252" s="6">
        <v>249</v>
      </c>
      <c r="B252" s="6" t="s">
        <v>321</v>
      </c>
      <c r="C252" s="6" t="str">
        <f>"202203051122"</f>
        <v>202203051122</v>
      </c>
      <c r="D252" s="7" t="s">
        <v>316</v>
      </c>
    </row>
    <row r="253" ht="12" customHeight="1" spans="1:4">
      <c r="A253" s="6">
        <v>250</v>
      </c>
      <c r="B253" s="6" t="s">
        <v>322</v>
      </c>
      <c r="C253" s="6" t="str">
        <f>"202203043303"</f>
        <v>202203043303</v>
      </c>
      <c r="D253" s="7" t="s">
        <v>323</v>
      </c>
    </row>
    <row r="254" ht="12" customHeight="1" spans="1:4">
      <c r="A254" s="6">
        <v>251</v>
      </c>
      <c r="B254" s="6" t="s">
        <v>324</v>
      </c>
      <c r="C254" s="6" t="str">
        <f>"202203036323"</f>
        <v>202203036323</v>
      </c>
      <c r="D254" s="7" t="s">
        <v>323</v>
      </c>
    </row>
    <row r="255" ht="12" customHeight="1" spans="1:4">
      <c r="A255" s="6">
        <v>252</v>
      </c>
      <c r="B255" s="6" t="s">
        <v>325</v>
      </c>
      <c r="C255" s="6" t="str">
        <f>"202203070523"</f>
        <v>202203070523</v>
      </c>
      <c r="D255" s="7" t="s">
        <v>323</v>
      </c>
    </row>
    <row r="256" ht="12" customHeight="1" spans="1:4">
      <c r="A256" s="6">
        <v>253</v>
      </c>
      <c r="B256" s="6" t="s">
        <v>326</v>
      </c>
      <c r="C256" s="6" t="str">
        <f>"202203016606"</f>
        <v>202203016606</v>
      </c>
      <c r="D256" s="7" t="s">
        <v>323</v>
      </c>
    </row>
    <row r="257" ht="12" customHeight="1" spans="1:4">
      <c r="A257" s="6">
        <v>254</v>
      </c>
      <c r="B257" s="6" t="s">
        <v>327</v>
      </c>
      <c r="C257" s="6" t="str">
        <f>"202203087104"</f>
        <v>202203087104</v>
      </c>
      <c r="D257" s="7" t="s">
        <v>323</v>
      </c>
    </row>
    <row r="258" ht="12" customHeight="1" spans="1:4">
      <c r="A258" s="6">
        <v>255</v>
      </c>
      <c r="B258" s="6" t="s">
        <v>328</v>
      </c>
      <c r="C258" s="6" t="str">
        <f>"202203037424"</f>
        <v>202203037424</v>
      </c>
      <c r="D258" s="7" t="s">
        <v>323</v>
      </c>
    </row>
    <row r="259" ht="12" customHeight="1" spans="1:4">
      <c r="A259" s="6">
        <v>256</v>
      </c>
      <c r="B259" s="6" t="s">
        <v>329</v>
      </c>
      <c r="C259" s="6" t="str">
        <f>"202203060610"</f>
        <v>202203060610</v>
      </c>
      <c r="D259" s="7" t="s">
        <v>330</v>
      </c>
    </row>
    <row r="260" ht="12" customHeight="1" spans="1:4">
      <c r="A260" s="6">
        <v>257</v>
      </c>
      <c r="B260" s="6" t="s">
        <v>331</v>
      </c>
      <c r="C260" s="6" t="str">
        <f>"202203031917"</f>
        <v>202203031917</v>
      </c>
      <c r="D260" s="7" t="s">
        <v>330</v>
      </c>
    </row>
    <row r="261" ht="12" customHeight="1" spans="1:4">
      <c r="A261" s="6">
        <v>258</v>
      </c>
      <c r="B261" s="6" t="s">
        <v>332</v>
      </c>
      <c r="C261" s="6" t="str">
        <f>"202203022730"</f>
        <v>202203022730</v>
      </c>
      <c r="D261" s="7" t="s">
        <v>330</v>
      </c>
    </row>
    <row r="262" ht="12" customHeight="1" spans="1:4">
      <c r="A262" s="6">
        <v>259</v>
      </c>
      <c r="B262" s="6" t="s">
        <v>333</v>
      </c>
      <c r="C262" s="6" t="str">
        <f>"202203011316"</f>
        <v>202203011316</v>
      </c>
      <c r="D262" s="7" t="s">
        <v>334</v>
      </c>
    </row>
    <row r="263" ht="12" customHeight="1" spans="1:4">
      <c r="A263" s="6">
        <v>260</v>
      </c>
      <c r="B263" s="6" t="s">
        <v>335</v>
      </c>
      <c r="C263" s="6" t="str">
        <f>"202203050622"</f>
        <v>202203050622</v>
      </c>
      <c r="D263" s="7" t="s">
        <v>334</v>
      </c>
    </row>
    <row r="264" ht="12" customHeight="1" spans="1:4">
      <c r="A264" s="6">
        <v>261</v>
      </c>
      <c r="B264" s="6" t="s">
        <v>336</v>
      </c>
      <c r="C264" s="6" t="str">
        <f>"202203024901"</f>
        <v>202203024901</v>
      </c>
      <c r="D264" s="7" t="s">
        <v>334</v>
      </c>
    </row>
    <row r="265" ht="12" customHeight="1" spans="1:4">
      <c r="A265" s="6">
        <v>262</v>
      </c>
      <c r="B265" s="6" t="s">
        <v>337</v>
      </c>
      <c r="C265" s="6" t="str">
        <f>"202203065030"</f>
        <v>202203065030</v>
      </c>
      <c r="D265" s="7" t="s">
        <v>338</v>
      </c>
    </row>
    <row r="266" ht="12" customHeight="1" spans="1:4">
      <c r="A266" s="6">
        <v>263</v>
      </c>
      <c r="B266" s="6" t="s">
        <v>339</v>
      </c>
      <c r="C266" s="6" t="str">
        <f>"202203066613"</f>
        <v>202203066613</v>
      </c>
      <c r="D266" s="7" t="s">
        <v>338</v>
      </c>
    </row>
    <row r="267" ht="12" customHeight="1" spans="1:4">
      <c r="A267" s="6">
        <v>264</v>
      </c>
      <c r="B267" s="6" t="s">
        <v>340</v>
      </c>
      <c r="C267" s="6" t="str">
        <f>"202203016710"</f>
        <v>202203016710</v>
      </c>
      <c r="D267" s="7" t="s">
        <v>338</v>
      </c>
    </row>
    <row r="268" ht="12" customHeight="1" spans="1:4">
      <c r="A268" s="6">
        <v>265</v>
      </c>
      <c r="B268" s="6" t="s">
        <v>341</v>
      </c>
      <c r="C268" s="6" t="str">
        <f>"202203066309"</f>
        <v>202203066309</v>
      </c>
      <c r="D268" s="7" t="s">
        <v>342</v>
      </c>
    </row>
    <row r="269" ht="12" customHeight="1" spans="1:4">
      <c r="A269" s="6">
        <v>266</v>
      </c>
      <c r="B269" s="6" t="s">
        <v>343</v>
      </c>
      <c r="C269" s="6" t="str">
        <f>"202203041207"</f>
        <v>202203041207</v>
      </c>
      <c r="D269" s="7" t="s">
        <v>342</v>
      </c>
    </row>
    <row r="270" ht="12" customHeight="1" spans="1:4">
      <c r="A270" s="6">
        <v>267</v>
      </c>
      <c r="B270" s="6" t="s">
        <v>344</v>
      </c>
      <c r="C270" s="6" t="str">
        <f>"202203035819"</f>
        <v>202203035819</v>
      </c>
      <c r="D270" s="7" t="s">
        <v>342</v>
      </c>
    </row>
    <row r="271" ht="12" customHeight="1" spans="1:4">
      <c r="A271" s="6">
        <v>268</v>
      </c>
      <c r="B271" s="6" t="s">
        <v>345</v>
      </c>
      <c r="C271" s="6" t="str">
        <f>"202203052315"</f>
        <v>202203052315</v>
      </c>
      <c r="D271" s="7" t="s">
        <v>346</v>
      </c>
    </row>
    <row r="272" ht="12" customHeight="1" spans="1:4">
      <c r="A272" s="6">
        <v>269</v>
      </c>
      <c r="B272" s="6" t="s">
        <v>347</v>
      </c>
      <c r="C272" s="6" t="str">
        <f>"202203072507"</f>
        <v>202203072507</v>
      </c>
      <c r="D272" s="7" t="s">
        <v>346</v>
      </c>
    </row>
    <row r="273" ht="12" customHeight="1" spans="1:4">
      <c r="A273" s="6">
        <v>270</v>
      </c>
      <c r="B273" s="6" t="s">
        <v>348</v>
      </c>
      <c r="C273" s="6" t="str">
        <f>"202203014015"</f>
        <v>202203014015</v>
      </c>
      <c r="D273" s="7" t="s">
        <v>346</v>
      </c>
    </row>
    <row r="274" ht="12" customHeight="1" spans="1:4">
      <c r="A274" s="6">
        <v>271</v>
      </c>
      <c r="B274" s="6" t="s">
        <v>349</v>
      </c>
      <c r="C274" s="6" t="str">
        <f>"202203082805"</f>
        <v>202203082805</v>
      </c>
      <c r="D274" s="7" t="s">
        <v>346</v>
      </c>
    </row>
    <row r="275" ht="12" customHeight="1" spans="1:4">
      <c r="A275" s="6">
        <v>272</v>
      </c>
      <c r="B275" s="6" t="s">
        <v>350</v>
      </c>
      <c r="C275" s="6" t="str">
        <f>"202203027622"</f>
        <v>202203027622</v>
      </c>
      <c r="D275" s="7" t="s">
        <v>346</v>
      </c>
    </row>
    <row r="276" ht="12" customHeight="1" spans="1:4">
      <c r="A276" s="6">
        <v>273</v>
      </c>
      <c r="B276" s="6" t="s">
        <v>351</v>
      </c>
      <c r="C276" s="6" t="str">
        <f>"202203072124"</f>
        <v>202203072124</v>
      </c>
      <c r="D276" s="7" t="s">
        <v>346</v>
      </c>
    </row>
    <row r="277" ht="12" customHeight="1" spans="1:4">
      <c r="A277" s="6">
        <v>274</v>
      </c>
      <c r="B277" s="6" t="s">
        <v>352</v>
      </c>
      <c r="C277" s="6" t="str">
        <f>"202203043903"</f>
        <v>202203043903</v>
      </c>
      <c r="D277" s="7" t="s">
        <v>346</v>
      </c>
    </row>
    <row r="278" ht="12" customHeight="1" spans="1:4">
      <c r="A278" s="6">
        <v>275</v>
      </c>
      <c r="B278" s="6" t="s">
        <v>353</v>
      </c>
      <c r="C278" s="6" t="str">
        <f>"202203012014"</f>
        <v>202203012014</v>
      </c>
      <c r="D278" s="7" t="s">
        <v>346</v>
      </c>
    </row>
    <row r="279" ht="12" customHeight="1" spans="1:4">
      <c r="A279" s="6">
        <v>276</v>
      </c>
      <c r="B279" s="6" t="s">
        <v>354</v>
      </c>
      <c r="C279" s="6" t="str">
        <f>"202203046409"</f>
        <v>202203046409</v>
      </c>
      <c r="D279" s="7" t="s">
        <v>346</v>
      </c>
    </row>
    <row r="280" ht="12" customHeight="1" spans="1:4">
      <c r="A280" s="6">
        <v>277</v>
      </c>
      <c r="B280" s="6" t="s">
        <v>355</v>
      </c>
      <c r="C280" s="6" t="str">
        <f>"202203027230"</f>
        <v>202203027230</v>
      </c>
      <c r="D280" s="7" t="s">
        <v>356</v>
      </c>
    </row>
    <row r="281" ht="12" customHeight="1" spans="1:4">
      <c r="A281" s="6">
        <v>278</v>
      </c>
      <c r="B281" s="6" t="s">
        <v>357</v>
      </c>
      <c r="C281" s="6" t="str">
        <f>"202203010327"</f>
        <v>202203010327</v>
      </c>
      <c r="D281" s="7" t="s">
        <v>356</v>
      </c>
    </row>
    <row r="282" ht="12" customHeight="1" spans="1:4">
      <c r="A282" s="6">
        <v>279</v>
      </c>
      <c r="B282" s="6" t="s">
        <v>358</v>
      </c>
      <c r="C282" s="6" t="str">
        <f>"202203014916"</f>
        <v>202203014916</v>
      </c>
      <c r="D282" s="7" t="s">
        <v>356</v>
      </c>
    </row>
    <row r="283" ht="12" customHeight="1" spans="1:4">
      <c r="A283" s="6">
        <v>280</v>
      </c>
      <c r="B283" s="6" t="s">
        <v>359</v>
      </c>
      <c r="C283" s="6" t="str">
        <f>"202203017128"</f>
        <v>202203017128</v>
      </c>
      <c r="D283" s="7" t="s">
        <v>360</v>
      </c>
    </row>
    <row r="284" ht="12" customHeight="1" spans="1:4">
      <c r="A284" s="6">
        <v>281</v>
      </c>
      <c r="B284" s="6" t="s">
        <v>361</v>
      </c>
      <c r="C284" s="6" t="str">
        <f>"202203081822"</f>
        <v>202203081822</v>
      </c>
      <c r="D284" s="7" t="s">
        <v>360</v>
      </c>
    </row>
    <row r="285" ht="12" customHeight="1" spans="1:4">
      <c r="A285" s="6">
        <v>282</v>
      </c>
      <c r="B285" s="6" t="s">
        <v>362</v>
      </c>
      <c r="C285" s="6" t="str">
        <f>"202203022905"</f>
        <v>202203022905</v>
      </c>
      <c r="D285" s="7" t="s">
        <v>360</v>
      </c>
    </row>
    <row r="286" ht="12" customHeight="1" spans="1:4">
      <c r="A286" s="6">
        <v>283</v>
      </c>
      <c r="B286" s="6" t="s">
        <v>363</v>
      </c>
      <c r="C286" s="6" t="str">
        <f>"202203060315"</f>
        <v>202203060315</v>
      </c>
      <c r="D286" s="7" t="s">
        <v>360</v>
      </c>
    </row>
    <row r="287" ht="12" customHeight="1" spans="1:4">
      <c r="A287" s="6">
        <v>284</v>
      </c>
      <c r="B287" s="6" t="s">
        <v>364</v>
      </c>
      <c r="C287" s="6" t="str">
        <f>"202203035712"</f>
        <v>202203035712</v>
      </c>
      <c r="D287" s="7" t="s">
        <v>360</v>
      </c>
    </row>
    <row r="288" ht="12" customHeight="1" spans="1:4">
      <c r="A288" s="6">
        <v>285</v>
      </c>
      <c r="B288" s="6" t="s">
        <v>365</v>
      </c>
      <c r="C288" s="6" t="str">
        <f>"202203013917"</f>
        <v>202203013917</v>
      </c>
      <c r="D288" s="7" t="s">
        <v>360</v>
      </c>
    </row>
    <row r="289" ht="12" customHeight="1" spans="1:4">
      <c r="A289" s="6">
        <v>286</v>
      </c>
      <c r="B289" s="6" t="s">
        <v>366</v>
      </c>
      <c r="C289" s="6" t="str">
        <f>"202203066005"</f>
        <v>202203066005</v>
      </c>
      <c r="D289" s="7" t="s">
        <v>367</v>
      </c>
    </row>
    <row r="290" ht="12" customHeight="1" spans="1:4">
      <c r="A290" s="6">
        <v>287</v>
      </c>
      <c r="B290" s="6" t="s">
        <v>368</v>
      </c>
      <c r="C290" s="6" t="str">
        <f>"202203046315"</f>
        <v>202203046315</v>
      </c>
      <c r="D290" s="7" t="s">
        <v>367</v>
      </c>
    </row>
    <row r="291" ht="12" customHeight="1" spans="1:4">
      <c r="A291" s="6">
        <v>288</v>
      </c>
      <c r="B291" s="6" t="s">
        <v>369</v>
      </c>
      <c r="C291" s="6" t="str">
        <f>"202203025930"</f>
        <v>202203025930</v>
      </c>
      <c r="D291" s="7" t="s">
        <v>367</v>
      </c>
    </row>
    <row r="292" ht="12" customHeight="1" spans="1:4">
      <c r="A292" s="6">
        <v>289</v>
      </c>
      <c r="B292" s="6" t="s">
        <v>370</v>
      </c>
      <c r="C292" s="6" t="str">
        <f>"202203012703"</f>
        <v>202203012703</v>
      </c>
      <c r="D292" s="7" t="s">
        <v>371</v>
      </c>
    </row>
    <row r="293" ht="12" customHeight="1" spans="1:4">
      <c r="A293" s="6">
        <v>290</v>
      </c>
      <c r="B293" s="6" t="s">
        <v>372</v>
      </c>
      <c r="C293" s="6" t="str">
        <f>"202203016018"</f>
        <v>202203016018</v>
      </c>
      <c r="D293" s="7" t="s">
        <v>371</v>
      </c>
    </row>
    <row r="294" ht="12" customHeight="1" spans="1:4">
      <c r="A294" s="6">
        <v>291</v>
      </c>
      <c r="B294" s="6" t="s">
        <v>373</v>
      </c>
      <c r="C294" s="6" t="str">
        <f>"202203014026"</f>
        <v>202203014026</v>
      </c>
      <c r="D294" s="7" t="s">
        <v>371</v>
      </c>
    </row>
    <row r="295" ht="12" customHeight="1" spans="1:4">
      <c r="A295" s="6">
        <v>292</v>
      </c>
      <c r="B295" s="6" t="s">
        <v>374</v>
      </c>
      <c r="C295" s="6" t="str">
        <f>"202203017629"</f>
        <v>202203017629</v>
      </c>
      <c r="D295" s="7" t="s">
        <v>375</v>
      </c>
    </row>
    <row r="296" ht="12" customHeight="1" spans="1:4">
      <c r="A296" s="6">
        <v>293</v>
      </c>
      <c r="B296" s="6" t="s">
        <v>376</v>
      </c>
      <c r="C296" s="6" t="str">
        <f>"202203082511"</f>
        <v>202203082511</v>
      </c>
      <c r="D296" s="7" t="s">
        <v>375</v>
      </c>
    </row>
    <row r="297" ht="12" customHeight="1" spans="1:4">
      <c r="A297" s="6">
        <v>294</v>
      </c>
      <c r="B297" s="6" t="s">
        <v>377</v>
      </c>
      <c r="C297" s="6" t="str">
        <f>"202203052016"</f>
        <v>202203052016</v>
      </c>
      <c r="D297" s="7" t="s">
        <v>375</v>
      </c>
    </row>
    <row r="298" ht="12" customHeight="1" spans="1:4">
      <c r="A298" s="6">
        <v>295</v>
      </c>
      <c r="B298" s="6" t="s">
        <v>378</v>
      </c>
      <c r="C298" s="6" t="str">
        <f>"202203081429"</f>
        <v>202203081429</v>
      </c>
      <c r="D298" s="7" t="s">
        <v>375</v>
      </c>
    </row>
    <row r="299" ht="12" customHeight="1" spans="1:4">
      <c r="A299" s="6">
        <v>296</v>
      </c>
      <c r="B299" s="6" t="s">
        <v>379</v>
      </c>
      <c r="C299" s="6" t="str">
        <f>"202203014007"</f>
        <v>202203014007</v>
      </c>
      <c r="D299" s="7" t="s">
        <v>375</v>
      </c>
    </row>
    <row r="300" ht="12" customHeight="1" spans="1:4">
      <c r="A300" s="6">
        <v>297</v>
      </c>
      <c r="B300" s="6" t="s">
        <v>380</v>
      </c>
      <c r="C300" s="6" t="str">
        <f>"202203064322"</f>
        <v>202203064322</v>
      </c>
      <c r="D300" s="7" t="s">
        <v>375</v>
      </c>
    </row>
    <row r="301" ht="12" customHeight="1" spans="1:4">
      <c r="A301" s="6">
        <v>298</v>
      </c>
      <c r="B301" s="6" t="s">
        <v>381</v>
      </c>
      <c r="C301" s="6" t="str">
        <f>"202203040108"</f>
        <v>202203040108</v>
      </c>
      <c r="D301" s="7" t="s">
        <v>375</v>
      </c>
    </row>
    <row r="302" ht="12" customHeight="1" spans="1:4">
      <c r="A302" s="6">
        <v>299</v>
      </c>
      <c r="B302" s="6" t="s">
        <v>382</v>
      </c>
      <c r="C302" s="6" t="str">
        <f>"202203062625"</f>
        <v>202203062625</v>
      </c>
      <c r="D302" s="7" t="s">
        <v>375</v>
      </c>
    </row>
    <row r="303" ht="12" customHeight="1" spans="1:4">
      <c r="A303" s="6">
        <v>300</v>
      </c>
      <c r="B303" s="6" t="s">
        <v>383</v>
      </c>
      <c r="C303" s="6" t="str">
        <f>"202203071428"</f>
        <v>202203071428</v>
      </c>
      <c r="D303" s="7" t="s">
        <v>375</v>
      </c>
    </row>
    <row r="304" ht="12" customHeight="1" spans="1:4">
      <c r="A304" s="6">
        <v>301</v>
      </c>
      <c r="B304" s="6" t="s">
        <v>384</v>
      </c>
      <c r="C304" s="6" t="str">
        <f>"202203013220"</f>
        <v>202203013220</v>
      </c>
      <c r="D304" s="7" t="s">
        <v>385</v>
      </c>
    </row>
    <row r="305" ht="12" customHeight="1" spans="1:4">
      <c r="A305" s="6">
        <v>302</v>
      </c>
      <c r="B305" s="6" t="s">
        <v>386</v>
      </c>
      <c r="C305" s="6" t="str">
        <f>"202203045420"</f>
        <v>202203045420</v>
      </c>
      <c r="D305" s="7" t="s">
        <v>385</v>
      </c>
    </row>
    <row r="306" ht="12" customHeight="1" spans="1:4">
      <c r="A306" s="6">
        <v>303</v>
      </c>
      <c r="B306" s="6" t="s">
        <v>387</v>
      </c>
      <c r="C306" s="6" t="str">
        <f>"202203046729"</f>
        <v>202203046729</v>
      </c>
      <c r="D306" s="7" t="s">
        <v>385</v>
      </c>
    </row>
    <row r="307" ht="12" customHeight="1" spans="1:4">
      <c r="A307" s="6">
        <v>304</v>
      </c>
      <c r="B307" s="6" t="s">
        <v>388</v>
      </c>
      <c r="C307" s="6" t="str">
        <f>"202203075418"</f>
        <v>202203075418</v>
      </c>
      <c r="D307" s="7" t="s">
        <v>389</v>
      </c>
    </row>
    <row r="308" ht="12" customHeight="1" spans="1:4">
      <c r="A308" s="6">
        <v>305</v>
      </c>
      <c r="B308" s="6" t="s">
        <v>390</v>
      </c>
      <c r="C308" s="6" t="str">
        <f>"202203083304"</f>
        <v>202203083304</v>
      </c>
      <c r="D308" s="7" t="s">
        <v>389</v>
      </c>
    </row>
    <row r="309" ht="12" customHeight="1" spans="1:4">
      <c r="A309" s="6">
        <v>306</v>
      </c>
      <c r="B309" s="6" t="s">
        <v>391</v>
      </c>
      <c r="C309" s="6" t="str">
        <f>"202203052708"</f>
        <v>202203052708</v>
      </c>
      <c r="D309" s="7" t="s">
        <v>389</v>
      </c>
    </row>
    <row r="310" ht="12" customHeight="1" spans="1:4">
      <c r="A310" s="6">
        <v>307</v>
      </c>
      <c r="B310" s="6" t="s">
        <v>392</v>
      </c>
      <c r="C310" s="6" t="str">
        <f>"202203045606"</f>
        <v>202203045606</v>
      </c>
      <c r="D310" s="7" t="s">
        <v>393</v>
      </c>
    </row>
    <row r="311" ht="12" customHeight="1" spans="1:4">
      <c r="A311" s="6">
        <v>308</v>
      </c>
      <c r="B311" s="6" t="s">
        <v>394</v>
      </c>
      <c r="C311" s="6" t="str">
        <f>"202203083107"</f>
        <v>202203083107</v>
      </c>
      <c r="D311" s="7" t="s">
        <v>393</v>
      </c>
    </row>
    <row r="312" ht="12" customHeight="1" spans="1:4">
      <c r="A312" s="6">
        <v>309</v>
      </c>
      <c r="B312" s="6" t="s">
        <v>395</v>
      </c>
      <c r="C312" s="6" t="str">
        <f>"202203025014"</f>
        <v>202203025014</v>
      </c>
      <c r="D312" s="7" t="s">
        <v>393</v>
      </c>
    </row>
    <row r="313" ht="12" customHeight="1" spans="1:4">
      <c r="A313" s="6">
        <v>310</v>
      </c>
      <c r="B313" s="6" t="s">
        <v>396</v>
      </c>
      <c r="C313" s="6" t="str">
        <f>"202203043519"</f>
        <v>202203043519</v>
      </c>
      <c r="D313" s="7" t="s">
        <v>397</v>
      </c>
    </row>
    <row r="314" ht="12" customHeight="1" spans="1:4">
      <c r="A314" s="6">
        <v>311</v>
      </c>
      <c r="B314" s="6" t="s">
        <v>398</v>
      </c>
      <c r="C314" s="6" t="str">
        <f>"202203016428"</f>
        <v>202203016428</v>
      </c>
      <c r="D314" s="7" t="s">
        <v>397</v>
      </c>
    </row>
    <row r="315" ht="12" customHeight="1" spans="1:4">
      <c r="A315" s="6">
        <v>312</v>
      </c>
      <c r="B315" s="6" t="s">
        <v>399</v>
      </c>
      <c r="C315" s="6" t="str">
        <f>"202203046108"</f>
        <v>202203046108</v>
      </c>
      <c r="D315" s="7" t="s">
        <v>397</v>
      </c>
    </row>
    <row r="316" ht="12" customHeight="1" spans="1:4">
      <c r="A316" s="6">
        <v>313</v>
      </c>
      <c r="B316" s="6" t="s">
        <v>400</v>
      </c>
      <c r="C316" s="6" t="str">
        <f>"202203081725"</f>
        <v>202203081725</v>
      </c>
      <c r="D316" s="7" t="s">
        <v>401</v>
      </c>
    </row>
    <row r="317" ht="12" customHeight="1" spans="1:4">
      <c r="A317" s="6">
        <v>314</v>
      </c>
      <c r="B317" s="6" t="s">
        <v>402</v>
      </c>
      <c r="C317" s="6" t="str">
        <f>"202203017123"</f>
        <v>202203017123</v>
      </c>
      <c r="D317" s="7" t="s">
        <v>401</v>
      </c>
    </row>
    <row r="318" ht="12" customHeight="1" spans="1:4">
      <c r="A318" s="6">
        <v>315</v>
      </c>
      <c r="B318" s="6" t="s">
        <v>403</v>
      </c>
      <c r="C318" s="6" t="str">
        <f>"202203023902"</f>
        <v>202203023902</v>
      </c>
      <c r="D318" s="7" t="s">
        <v>401</v>
      </c>
    </row>
    <row r="319" ht="12" customHeight="1" spans="1:4">
      <c r="A319" s="6">
        <v>316</v>
      </c>
      <c r="B319" s="6" t="s">
        <v>404</v>
      </c>
      <c r="C319" s="6" t="str">
        <f>"202203086729"</f>
        <v>202203086729</v>
      </c>
      <c r="D319" s="7" t="s">
        <v>401</v>
      </c>
    </row>
    <row r="320" ht="12" customHeight="1" spans="1:4">
      <c r="A320" s="6">
        <v>317</v>
      </c>
      <c r="B320" s="6" t="s">
        <v>405</v>
      </c>
      <c r="C320" s="6" t="str">
        <f>"202203017828"</f>
        <v>202203017828</v>
      </c>
      <c r="D320" s="7" t="s">
        <v>401</v>
      </c>
    </row>
    <row r="321" ht="12" customHeight="1" spans="1:4">
      <c r="A321" s="6">
        <v>318</v>
      </c>
      <c r="B321" s="6" t="s">
        <v>406</v>
      </c>
      <c r="C321" s="6" t="str">
        <f>"202203012217"</f>
        <v>202203012217</v>
      </c>
      <c r="D321" s="7" t="s">
        <v>401</v>
      </c>
    </row>
    <row r="322" ht="12" customHeight="1" spans="1:4">
      <c r="A322" s="6">
        <v>319</v>
      </c>
      <c r="B322" s="6" t="s">
        <v>407</v>
      </c>
      <c r="C322" s="6" t="str">
        <f>"202203080214"</f>
        <v>202203080214</v>
      </c>
      <c r="D322" s="7" t="s">
        <v>408</v>
      </c>
    </row>
    <row r="323" ht="12" customHeight="1" spans="1:4">
      <c r="A323" s="6">
        <v>320</v>
      </c>
      <c r="B323" s="6" t="s">
        <v>409</v>
      </c>
      <c r="C323" s="6" t="str">
        <f>"202203013722"</f>
        <v>202203013722</v>
      </c>
      <c r="D323" s="7" t="s">
        <v>408</v>
      </c>
    </row>
    <row r="324" ht="12" customHeight="1" spans="1:4">
      <c r="A324" s="6">
        <v>321</v>
      </c>
      <c r="B324" s="6" t="s">
        <v>410</v>
      </c>
      <c r="C324" s="6" t="str">
        <f>"202203038408"</f>
        <v>202203038408</v>
      </c>
      <c r="D324" s="7" t="s">
        <v>408</v>
      </c>
    </row>
    <row r="325" ht="12" customHeight="1" spans="1:4">
      <c r="A325" s="6">
        <v>322</v>
      </c>
      <c r="B325" s="6" t="s">
        <v>411</v>
      </c>
      <c r="C325" s="6" t="str">
        <f>"202203084429"</f>
        <v>202203084429</v>
      </c>
      <c r="D325" s="7" t="s">
        <v>412</v>
      </c>
    </row>
    <row r="326" ht="12" customHeight="1" spans="1:4">
      <c r="A326" s="6">
        <v>323</v>
      </c>
      <c r="B326" s="6" t="s">
        <v>413</v>
      </c>
      <c r="C326" s="6" t="str">
        <f>"202203075221"</f>
        <v>202203075221</v>
      </c>
      <c r="D326" s="7" t="s">
        <v>412</v>
      </c>
    </row>
    <row r="327" ht="12" customHeight="1" spans="1:4">
      <c r="A327" s="6">
        <v>324</v>
      </c>
      <c r="B327" s="6" t="s">
        <v>414</v>
      </c>
      <c r="C327" s="6" t="str">
        <f>"202203080122"</f>
        <v>202203080122</v>
      </c>
      <c r="D327" s="7" t="s">
        <v>412</v>
      </c>
    </row>
    <row r="328" ht="12" customHeight="1" spans="1:4">
      <c r="A328" s="6">
        <v>325</v>
      </c>
      <c r="B328" s="6" t="s">
        <v>415</v>
      </c>
      <c r="C328" s="6" t="str">
        <f>"202203014524"</f>
        <v>202203014524</v>
      </c>
      <c r="D328" s="7" t="s">
        <v>412</v>
      </c>
    </row>
    <row r="329" ht="12" customHeight="1" spans="1:4">
      <c r="A329" s="6">
        <v>326</v>
      </c>
      <c r="B329" s="6" t="s">
        <v>416</v>
      </c>
      <c r="C329" s="6" t="str">
        <f>"202203081030"</f>
        <v>202203081030</v>
      </c>
      <c r="D329" s="7" t="s">
        <v>412</v>
      </c>
    </row>
    <row r="330" ht="12" customHeight="1" spans="1:4">
      <c r="A330" s="6">
        <v>327</v>
      </c>
      <c r="B330" s="6" t="s">
        <v>417</v>
      </c>
      <c r="C330" s="6" t="str">
        <f>"202203084820"</f>
        <v>202203084820</v>
      </c>
      <c r="D330" s="7" t="s">
        <v>412</v>
      </c>
    </row>
    <row r="331" ht="12" customHeight="1" spans="1:4">
      <c r="A331" s="6">
        <v>328</v>
      </c>
      <c r="B331" s="6" t="s">
        <v>418</v>
      </c>
      <c r="C331" s="6" t="str">
        <f>"202203035720"</f>
        <v>202203035720</v>
      </c>
      <c r="D331" s="7" t="s">
        <v>419</v>
      </c>
    </row>
    <row r="332" ht="12" customHeight="1" spans="1:4">
      <c r="A332" s="6">
        <v>329</v>
      </c>
      <c r="B332" s="6" t="s">
        <v>420</v>
      </c>
      <c r="C332" s="6" t="str">
        <f>"202203016401"</f>
        <v>202203016401</v>
      </c>
      <c r="D332" s="7" t="s">
        <v>419</v>
      </c>
    </row>
    <row r="333" ht="12" customHeight="1" spans="1:4">
      <c r="A333" s="6">
        <v>330</v>
      </c>
      <c r="B333" s="6" t="s">
        <v>421</v>
      </c>
      <c r="C333" s="6" t="str">
        <f>"202203026601"</f>
        <v>202203026601</v>
      </c>
      <c r="D333" s="7" t="s">
        <v>419</v>
      </c>
    </row>
    <row r="334" ht="12" customHeight="1" spans="1:4">
      <c r="A334" s="6">
        <v>331</v>
      </c>
      <c r="B334" s="6" t="s">
        <v>422</v>
      </c>
      <c r="C334" s="6" t="str">
        <f>"202203012630"</f>
        <v>202203012630</v>
      </c>
      <c r="D334" s="7" t="s">
        <v>423</v>
      </c>
    </row>
    <row r="335" ht="12" customHeight="1" spans="1:4">
      <c r="A335" s="6">
        <v>332</v>
      </c>
      <c r="B335" s="6" t="s">
        <v>424</v>
      </c>
      <c r="C335" s="6" t="str">
        <f>"202203012610"</f>
        <v>202203012610</v>
      </c>
      <c r="D335" s="7" t="s">
        <v>423</v>
      </c>
    </row>
    <row r="336" ht="12" customHeight="1" spans="1:4">
      <c r="A336" s="6">
        <v>333</v>
      </c>
      <c r="B336" s="6" t="s">
        <v>425</v>
      </c>
      <c r="C336" s="6" t="str">
        <f>"202203011824"</f>
        <v>202203011824</v>
      </c>
      <c r="D336" s="7" t="s">
        <v>423</v>
      </c>
    </row>
    <row r="337" ht="12" customHeight="1" spans="1:4">
      <c r="A337" s="6">
        <v>334</v>
      </c>
      <c r="B337" s="6" t="s">
        <v>426</v>
      </c>
      <c r="C337" s="6" t="str">
        <f>"202203035605"</f>
        <v>202203035605</v>
      </c>
      <c r="D337" s="7" t="s">
        <v>427</v>
      </c>
    </row>
    <row r="338" ht="12" customHeight="1" spans="1:4">
      <c r="A338" s="6">
        <v>335</v>
      </c>
      <c r="B338" s="6" t="s">
        <v>428</v>
      </c>
      <c r="C338" s="6" t="str">
        <f>"202203087222"</f>
        <v>202203087222</v>
      </c>
      <c r="D338" s="7" t="s">
        <v>427</v>
      </c>
    </row>
    <row r="339" ht="12" customHeight="1" spans="1:4">
      <c r="A339" s="6">
        <v>336</v>
      </c>
      <c r="B339" s="6" t="s">
        <v>429</v>
      </c>
      <c r="C339" s="6" t="str">
        <f>"202203061211"</f>
        <v>202203061211</v>
      </c>
      <c r="D339" s="7" t="s">
        <v>427</v>
      </c>
    </row>
    <row r="340" ht="12" customHeight="1" spans="1:4">
      <c r="A340" s="6">
        <v>337</v>
      </c>
      <c r="B340" s="6" t="s">
        <v>430</v>
      </c>
      <c r="C340" s="6" t="str">
        <f>"202203071421"</f>
        <v>202203071421</v>
      </c>
      <c r="D340" s="7" t="s">
        <v>431</v>
      </c>
    </row>
    <row r="341" ht="12" customHeight="1" spans="1:4">
      <c r="A341" s="6">
        <v>338</v>
      </c>
      <c r="B341" s="6" t="s">
        <v>432</v>
      </c>
      <c r="C341" s="6" t="str">
        <f>"202203040307"</f>
        <v>202203040307</v>
      </c>
      <c r="D341" s="7" t="s">
        <v>431</v>
      </c>
    </row>
    <row r="342" ht="12" customHeight="1" spans="1:4">
      <c r="A342" s="6">
        <v>339</v>
      </c>
      <c r="B342" s="6" t="s">
        <v>433</v>
      </c>
      <c r="C342" s="6" t="str">
        <f>"202203041409"</f>
        <v>202203041409</v>
      </c>
      <c r="D342" s="7" t="s">
        <v>431</v>
      </c>
    </row>
    <row r="343" ht="12" customHeight="1" spans="1:4">
      <c r="A343" s="6">
        <v>340</v>
      </c>
      <c r="B343" s="6" t="s">
        <v>434</v>
      </c>
      <c r="C343" s="6" t="str">
        <f>"202203022403"</f>
        <v>202203022403</v>
      </c>
      <c r="D343" s="7" t="s">
        <v>431</v>
      </c>
    </row>
    <row r="344" ht="12" customHeight="1" spans="1:4">
      <c r="A344" s="6">
        <v>341</v>
      </c>
      <c r="B344" s="6" t="s">
        <v>435</v>
      </c>
      <c r="C344" s="6" t="str">
        <f>"202203071610"</f>
        <v>202203071610</v>
      </c>
      <c r="D344" s="7" t="s">
        <v>431</v>
      </c>
    </row>
    <row r="345" ht="12" customHeight="1" spans="1:4">
      <c r="A345" s="6">
        <v>342</v>
      </c>
      <c r="B345" s="6" t="s">
        <v>436</v>
      </c>
      <c r="C345" s="6" t="str">
        <f>"202203080421"</f>
        <v>202203080421</v>
      </c>
      <c r="D345" s="7" t="s">
        <v>431</v>
      </c>
    </row>
    <row r="346" ht="12" customHeight="1" spans="1:4">
      <c r="A346" s="6">
        <v>343</v>
      </c>
      <c r="B346" s="6" t="s">
        <v>437</v>
      </c>
      <c r="C346" s="6" t="str">
        <f>"202203086720"</f>
        <v>202203086720</v>
      </c>
      <c r="D346" s="7" t="s">
        <v>431</v>
      </c>
    </row>
    <row r="347" ht="12" customHeight="1" spans="1:4">
      <c r="A347" s="6">
        <v>344</v>
      </c>
      <c r="B347" s="6" t="s">
        <v>438</v>
      </c>
      <c r="C347" s="6" t="str">
        <f>"202203012007"</f>
        <v>202203012007</v>
      </c>
      <c r="D347" s="7" t="s">
        <v>431</v>
      </c>
    </row>
    <row r="348" ht="12" customHeight="1" spans="1:4">
      <c r="A348" s="6">
        <v>345</v>
      </c>
      <c r="B348" s="6" t="s">
        <v>439</v>
      </c>
      <c r="C348" s="6" t="str">
        <f>"202203043001"</f>
        <v>202203043001</v>
      </c>
      <c r="D348" s="7" t="s">
        <v>431</v>
      </c>
    </row>
    <row r="349" ht="12" customHeight="1" spans="1:4">
      <c r="A349" s="6">
        <v>346</v>
      </c>
      <c r="B349" s="6" t="s">
        <v>440</v>
      </c>
      <c r="C349" s="6" t="str">
        <f>"202203050519"</f>
        <v>202203050519</v>
      </c>
      <c r="D349" s="7" t="s">
        <v>431</v>
      </c>
    </row>
    <row r="350" ht="12" customHeight="1" spans="1:4">
      <c r="A350" s="6">
        <v>347</v>
      </c>
      <c r="B350" s="6" t="s">
        <v>441</v>
      </c>
      <c r="C350" s="6" t="str">
        <f>"202203020626"</f>
        <v>202203020626</v>
      </c>
      <c r="D350" s="7" t="s">
        <v>431</v>
      </c>
    </row>
    <row r="351" ht="12" customHeight="1" spans="1:4">
      <c r="A351" s="6">
        <v>348</v>
      </c>
      <c r="B351" s="6" t="s">
        <v>442</v>
      </c>
      <c r="C351" s="6" t="str">
        <f>"202203066316"</f>
        <v>202203066316</v>
      </c>
      <c r="D351" s="7" t="s">
        <v>431</v>
      </c>
    </row>
    <row r="352" ht="12" customHeight="1" spans="1:4">
      <c r="A352" s="6">
        <v>349</v>
      </c>
      <c r="B352" s="6" t="s">
        <v>443</v>
      </c>
      <c r="C352" s="6" t="str">
        <f>"202203026120"</f>
        <v>202203026120</v>
      </c>
      <c r="D352" s="7" t="s">
        <v>431</v>
      </c>
    </row>
    <row r="353" ht="12" customHeight="1" spans="1:4">
      <c r="A353" s="6">
        <v>350</v>
      </c>
      <c r="B353" s="6" t="s">
        <v>444</v>
      </c>
      <c r="C353" s="6" t="str">
        <f>"202203027509"</f>
        <v>202203027509</v>
      </c>
      <c r="D353" s="7" t="s">
        <v>431</v>
      </c>
    </row>
    <row r="354" ht="12" customHeight="1" spans="1:4">
      <c r="A354" s="6">
        <v>351</v>
      </c>
      <c r="B354" s="6" t="s">
        <v>445</v>
      </c>
      <c r="C354" s="6" t="str">
        <f>"202203011225"</f>
        <v>202203011225</v>
      </c>
      <c r="D354" s="7" t="s">
        <v>431</v>
      </c>
    </row>
    <row r="355" ht="12" customHeight="1" spans="1:4">
      <c r="A355" s="6">
        <v>352</v>
      </c>
      <c r="B355" s="6" t="s">
        <v>446</v>
      </c>
      <c r="C355" s="6" t="str">
        <f>"202203046325"</f>
        <v>202203046325</v>
      </c>
      <c r="D355" s="7" t="s">
        <v>431</v>
      </c>
    </row>
    <row r="356" ht="12" customHeight="1" spans="1:4">
      <c r="A356" s="6">
        <v>353</v>
      </c>
      <c r="B356" s="6" t="s">
        <v>447</v>
      </c>
      <c r="C356" s="6" t="str">
        <f>"202203051113"</f>
        <v>202203051113</v>
      </c>
      <c r="D356" s="7" t="s">
        <v>431</v>
      </c>
    </row>
    <row r="357" ht="12" customHeight="1" spans="1:4">
      <c r="A357" s="6">
        <v>354</v>
      </c>
      <c r="B357" s="6" t="s">
        <v>448</v>
      </c>
      <c r="C357" s="6" t="str">
        <f>"202203050712"</f>
        <v>202203050712</v>
      </c>
      <c r="D357" s="7" t="s">
        <v>431</v>
      </c>
    </row>
    <row r="358" ht="12" customHeight="1" spans="1:4">
      <c r="A358" s="6">
        <v>355</v>
      </c>
      <c r="B358" s="6" t="s">
        <v>449</v>
      </c>
      <c r="C358" s="6" t="str">
        <f>"202203044101"</f>
        <v>202203044101</v>
      </c>
      <c r="D358" s="7" t="s">
        <v>431</v>
      </c>
    </row>
    <row r="359" ht="12" customHeight="1" spans="1:4">
      <c r="A359" s="6">
        <v>356</v>
      </c>
      <c r="B359" s="6" t="s">
        <v>450</v>
      </c>
      <c r="C359" s="6" t="str">
        <f>"202203073515"</f>
        <v>202203073515</v>
      </c>
      <c r="D359" s="7" t="s">
        <v>431</v>
      </c>
    </row>
    <row r="360" ht="12" customHeight="1" spans="1:4">
      <c r="A360" s="6">
        <v>357</v>
      </c>
      <c r="B360" s="6" t="s">
        <v>451</v>
      </c>
      <c r="C360" s="6" t="str">
        <f>"202203017424"</f>
        <v>202203017424</v>
      </c>
      <c r="D360" s="7" t="s">
        <v>431</v>
      </c>
    </row>
    <row r="361" ht="12" customHeight="1" spans="1:4">
      <c r="A361" s="6">
        <v>358</v>
      </c>
      <c r="B361" s="6" t="s">
        <v>452</v>
      </c>
      <c r="C361" s="6" t="str">
        <f>"202203086805"</f>
        <v>202203086805</v>
      </c>
      <c r="D361" s="7" t="s">
        <v>453</v>
      </c>
    </row>
    <row r="362" ht="12" customHeight="1" spans="1:4">
      <c r="A362" s="6">
        <v>359</v>
      </c>
      <c r="B362" s="6" t="s">
        <v>454</v>
      </c>
      <c r="C362" s="6" t="str">
        <f>"202203020327"</f>
        <v>202203020327</v>
      </c>
      <c r="D362" s="7" t="s">
        <v>453</v>
      </c>
    </row>
    <row r="363" ht="12" customHeight="1" spans="1:4">
      <c r="A363" s="6">
        <v>360</v>
      </c>
      <c r="B363" s="6" t="s">
        <v>455</v>
      </c>
      <c r="C363" s="6" t="str">
        <f>"202203012324"</f>
        <v>202203012324</v>
      </c>
      <c r="D363" s="7" t="s">
        <v>453</v>
      </c>
    </row>
    <row r="364" ht="12" customHeight="1" spans="1:4">
      <c r="A364" s="6">
        <v>361</v>
      </c>
      <c r="B364" s="6" t="s">
        <v>456</v>
      </c>
      <c r="C364" s="6" t="str">
        <f>"202203083920"</f>
        <v>202203083920</v>
      </c>
      <c r="D364" s="7" t="s">
        <v>453</v>
      </c>
    </row>
    <row r="365" ht="12" customHeight="1" spans="1:4">
      <c r="A365" s="6">
        <v>362</v>
      </c>
      <c r="B365" s="6" t="s">
        <v>457</v>
      </c>
      <c r="C365" s="6" t="str">
        <f>"202203051717"</f>
        <v>202203051717</v>
      </c>
      <c r="D365" s="7" t="s">
        <v>453</v>
      </c>
    </row>
    <row r="366" ht="12" customHeight="1" spans="1:4">
      <c r="A366" s="6">
        <v>363</v>
      </c>
      <c r="B366" s="6" t="s">
        <v>458</v>
      </c>
      <c r="C366" s="6" t="str">
        <f>"202203086609"</f>
        <v>202203086609</v>
      </c>
      <c r="D366" s="7" t="s">
        <v>453</v>
      </c>
    </row>
    <row r="367" ht="12" customHeight="1" spans="1:4">
      <c r="A367" s="6">
        <v>364</v>
      </c>
      <c r="B367" s="6" t="s">
        <v>459</v>
      </c>
      <c r="C367" s="6" t="str">
        <f>"202203064219"</f>
        <v>202203064219</v>
      </c>
      <c r="D367" s="7" t="s">
        <v>453</v>
      </c>
    </row>
    <row r="368" ht="12" customHeight="1" spans="1:4">
      <c r="A368" s="6">
        <v>365</v>
      </c>
      <c r="B368" s="6" t="s">
        <v>460</v>
      </c>
      <c r="C368" s="6" t="str">
        <f>"202203030524"</f>
        <v>202203030524</v>
      </c>
      <c r="D368" s="7" t="s">
        <v>453</v>
      </c>
    </row>
    <row r="369" ht="12" customHeight="1" spans="1:4">
      <c r="A369" s="6">
        <v>366</v>
      </c>
      <c r="B369" s="6" t="s">
        <v>461</v>
      </c>
      <c r="C369" s="6" t="str">
        <f>"202203022123"</f>
        <v>202203022123</v>
      </c>
      <c r="D369" s="7" t="s">
        <v>453</v>
      </c>
    </row>
    <row r="370" ht="12" customHeight="1" spans="1:4">
      <c r="A370" s="6">
        <v>367</v>
      </c>
      <c r="B370" s="6" t="s">
        <v>462</v>
      </c>
      <c r="C370" s="6" t="str">
        <f>"202203043919"</f>
        <v>202203043919</v>
      </c>
      <c r="D370" s="7" t="s">
        <v>453</v>
      </c>
    </row>
    <row r="371" ht="12" customHeight="1" spans="1:4">
      <c r="A371" s="6">
        <v>368</v>
      </c>
      <c r="B371" s="6" t="s">
        <v>463</v>
      </c>
      <c r="C371" s="6" t="str">
        <f>"202203050630"</f>
        <v>202203050630</v>
      </c>
      <c r="D371" s="7" t="s">
        <v>453</v>
      </c>
    </row>
    <row r="372" ht="12" customHeight="1" spans="1:4">
      <c r="A372" s="6">
        <v>369</v>
      </c>
      <c r="B372" s="6" t="s">
        <v>464</v>
      </c>
      <c r="C372" s="6" t="str">
        <f>"202203027015"</f>
        <v>202203027015</v>
      </c>
      <c r="D372" s="7" t="s">
        <v>453</v>
      </c>
    </row>
    <row r="373" ht="12" customHeight="1" spans="1:4">
      <c r="A373" s="6">
        <v>370</v>
      </c>
      <c r="B373" s="6" t="s">
        <v>465</v>
      </c>
      <c r="C373" s="6" t="str">
        <f>"202203073424"</f>
        <v>202203073424</v>
      </c>
      <c r="D373" s="7" t="s">
        <v>466</v>
      </c>
    </row>
    <row r="374" ht="12" customHeight="1" spans="1:4">
      <c r="A374" s="6">
        <v>371</v>
      </c>
      <c r="B374" s="6" t="s">
        <v>467</v>
      </c>
      <c r="C374" s="6" t="str">
        <f>"202203022604"</f>
        <v>202203022604</v>
      </c>
      <c r="D374" s="7" t="s">
        <v>466</v>
      </c>
    </row>
    <row r="375" ht="12" customHeight="1" spans="1:4">
      <c r="A375" s="6">
        <v>372</v>
      </c>
      <c r="B375" s="6" t="s">
        <v>468</v>
      </c>
      <c r="C375" s="6" t="str">
        <f>"202203010708"</f>
        <v>202203010708</v>
      </c>
      <c r="D375" s="7" t="s">
        <v>466</v>
      </c>
    </row>
    <row r="376" ht="12" customHeight="1" spans="1:4">
      <c r="A376" s="6">
        <v>373</v>
      </c>
      <c r="B376" s="6" t="s">
        <v>469</v>
      </c>
      <c r="C376" s="6" t="str">
        <f>"202203072509"</f>
        <v>202203072509</v>
      </c>
      <c r="D376" s="7" t="s">
        <v>466</v>
      </c>
    </row>
    <row r="377" ht="12" customHeight="1" spans="1:4">
      <c r="A377" s="6">
        <v>374</v>
      </c>
      <c r="B377" s="6" t="s">
        <v>470</v>
      </c>
      <c r="C377" s="6" t="str">
        <f>"202203070822"</f>
        <v>202203070822</v>
      </c>
      <c r="D377" s="7" t="s">
        <v>466</v>
      </c>
    </row>
    <row r="378" ht="12" customHeight="1" spans="1:4">
      <c r="A378" s="6">
        <v>375</v>
      </c>
      <c r="B378" s="6" t="s">
        <v>471</v>
      </c>
      <c r="C378" s="6" t="str">
        <f>"202203044526"</f>
        <v>202203044526</v>
      </c>
      <c r="D378" s="7" t="s">
        <v>466</v>
      </c>
    </row>
    <row r="379" ht="12" customHeight="1" spans="1:4">
      <c r="A379" s="6">
        <v>376</v>
      </c>
      <c r="B379" s="6" t="s">
        <v>472</v>
      </c>
      <c r="C379" s="6" t="str">
        <f>"202203020405"</f>
        <v>202203020405</v>
      </c>
      <c r="D379" s="7" t="s">
        <v>466</v>
      </c>
    </row>
    <row r="380" ht="12" customHeight="1" spans="1:4">
      <c r="A380" s="6">
        <v>377</v>
      </c>
      <c r="B380" s="6" t="s">
        <v>473</v>
      </c>
      <c r="C380" s="6" t="str">
        <f>"202203012020"</f>
        <v>202203012020</v>
      </c>
      <c r="D380" s="7" t="s">
        <v>466</v>
      </c>
    </row>
    <row r="381" ht="12" customHeight="1" spans="1:4">
      <c r="A381" s="6">
        <v>378</v>
      </c>
      <c r="B381" s="6" t="s">
        <v>474</v>
      </c>
      <c r="C381" s="6" t="str">
        <f>"202203075706"</f>
        <v>202203075706</v>
      </c>
      <c r="D381" s="7" t="s">
        <v>466</v>
      </c>
    </row>
    <row r="382" ht="12" customHeight="1" spans="1:4">
      <c r="A382" s="6">
        <v>379</v>
      </c>
      <c r="B382" s="6" t="s">
        <v>475</v>
      </c>
      <c r="C382" s="6" t="str">
        <f>"202203082923"</f>
        <v>202203082923</v>
      </c>
      <c r="D382" s="7" t="s">
        <v>466</v>
      </c>
    </row>
    <row r="383" ht="12" customHeight="1" spans="1:4">
      <c r="A383" s="6">
        <v>380</v>
      </c>
      <c r="B383" s="6" t="s">
        <v>476</v>
      </c>
      <c r="C383" s="6" t="str">
        <f>"202203053329"</f>
        <v>202203053329</v>
      </c>
      <c r="D383" s="7" t="s">
        <v>466</v>
      </c>
    </row>
    <row r="384" ht="12" customHeight="1" spans="1:4">
      <c r="A384" s="6">
        <v>381</v>
      </c>
      <c r="B384" s="6" t="s">
        <v>477</v>
      </c>
      <c r="C384" s="6" t="str">
        <f>"202203046720"</f>
        <v>202203046720</v>
      </c>
      <c r="D384" s="7" t="s">
        <v>466</v>
      </c>
    </row>
    <row r="385" ht="12" customHeight="1" spans="1:4">
      <c r="A385" s="6">
        <v>382</v>
      </c>
      <c r="B385" s="6" t="s">
        <v>124</v>
      </c>
      <c r="C385" s="6" t="str">
        <f>"202203074123"</f>
        <v>202203074123</v>
      </c>
      <c r="D385" s="7" t="s">
        <v>478</v>
      </c>
    </row>
    <row r="386" ht="12" customHeight="1" spans="1:4">
      <c r="A386" s="6">
        <v>383</v>
      </c>
      <c r="B386" s="6" t="s">
        <v>479</v>
      </c>
      <c r="C386" s="6" t="str">
        <f>"202203023829"</f>
        <v>202203023829</v>
      </c>
      <c r="D386" s="7" t="s">
        <v>478</v>
      </c>
    </row>
    <row r="387" ht="12" customHeight="1" spans="1:4">
      <c r="A387" s="6">
        <v>384</v>
      </c>
      <c r="B387" s="6" t="s">
        <v>480</v>
      </c>
      <c r="C387" s="6" t="str">
        <f>"202203017324"</f>
        <v>202203017324</v>
      </c>
      <c r="D387" s="7" t="s">
        <v>478</v>
      </c>
    </row>
    <row r="388" ht="12" customHeight="1" spans="1:4">
      <c r="A388" s="6">
        <v>385</v>
      </c>
      <c r="B388" s="6" t="s">
        <v>481</v>
      </c>
      <c r="C388" s="6" t="str">
        <f>"202203080313"</f>
        <v>202203080313</v>
      </c>
      <c r="D388" s="7" t="s">
        <v>478</v>
      </c>
    </row>
    <row r="389" ht="12" customHeight="1" spans="1:4">
      <c r="A389" s="6">
        <v>386</v>
      </c>
      <c r="B389" s="6" t="s">
        <v>482</v>
      </c>
      <c r="C389" s="6" t="str">
        <f>"202203044801"</f>
        <v>202203044801</v>
      </c>
      <c r="D389" s="7" t="s">
        <v>478</v>
      </c>
    </row>
    <row r="390" ht="12" customHeight="1" spans="1:4">
      <c r="A390" s="6">
        <v>387</v>
      </c>
      <c r="B390" s="6" t="s">
        <v>483</v>
      </c>
      <c r="C390" s="6" t="str">
        <f>"202203014727"</f>
        <v>202203014727</v>
      </c>
      <c r="D390" s="7" t="s">
        <v>478</v>
      </c>
    </row>
    <row r="391" ht="12" customHeight="1" spans="1:4">
      <c r="A391" s="6">
        <v>388</v>
      </c>
      <c r="B391" s="6" t="s">
        <v>484</v>
      </c>
      <c r="C391" s="6" t="str">
        <f>"202203043901"</f>
        <v>202203043901</v>
      </c>
      <c r="D391" s="7" t="s">
        <v>485</v>
      </c>
    </row>
    <row r="392" ht="12" customHeight="1" spans="1:4">
      <c r="A392" s="6">
        <v>389</v>
      </c>
      <c r="B392" s="6" t="s">
        <v>486</v>
      </c>
      <c r="C392" s="6" t="str">
        <f>"202203011419"</f>
        <v>202203011419</v>
      </c>
      <c r="D392" s="7" t="s">
        <v>485</v>
      </c>
    </row>
    <row r="393" ht="12" customHeight="1" spans="1:4">
      <c r="A393" s="6">
        <v>390</v>
      </c>
      <c r="B393" s="6" t="s">
        <v>487</v>
      </c>
      <c r="C393" s="6" t="str">
        <f>"202203040825"</f>
        <v>202203040825</v>
      </c>
      <c r="D393" s="7" t="s">
        <v>485</v>
      </c>
    </row>
    <row r="394" ht="12" customHeight="1" spans="1:4">
      <c r="A394" s="6">
        <v>391</v>
      </c>
      <c r="B394" s="6" t="s">
        <v>488</v>
      </c>
      <c r="C394" s="6" t="str">
        <f>"202203070930"</f>
        <v>202203070930</v>
      </c>
      <c r="D394" s="7" t="s">
        <v>485</v>
      </c>
    </row>
    <row r="395" ht="12" customHeight="1" spans="1:4">
      <c r="A395" s="6">
        <v>392</v>
      </c>
      <c r="B395" s="6" t="s">
        <v>489</v>
      </c>
      <c r="C395" s="6" t="str">
        <f>"202203012430"</f>
        <v>202203012430</v>
      </c>
      <c r="D395" s="7" t="s">
        <v>485</v>
      </c>
    </row>
    <row r="396" ht="12" customHeight="1" spans="1:4">
      <c r="A396" s="6">
        <v>393</v>
      </c>
      <c r="B396" s="6" t="s">
        <v>490</v>
      </c>
      <c r="C396" s="6" t="str">
        <f>"202203074813"</f>
        <v>202203074813</v>
      </c>
      <c r="D396" s="7" t="s">
        <v>485</v>
      </c>
    </row>
    <row r="397" ht="12" customHeight="1" spans="1:4">
      <c r="A397" s="6">
        <v>394</v>
      </c>
      <c r="B397" s="6" t="s">
        <v>491</v>
      </c>
      <c r="C397" s="6" t="str">
        <f>"202203027803"</f>
        <v>202203027803</v>
      </c>
      <c r="D397" s="7" t="s">
        <v>485</v>
      </c>
    </row>
    <row r="398" ht="12" customHeight="1" spans="1:4">
      <c r="A398" s="6">
        <v>395</v>
      </c>
      <c r="B398" s="6" t="s">
        <v>492</v>
      </c>
      <c r="C398" s="6" t="str">
        <f>"202203051405"</f>
        <v>202203051405</v>
      </c>
      <c r="D398" s="7" t="s">
        <v>485</v>
      </c>
    </row>
    <row r="399" ht="12" customHeight="1" spans="1:4">
      <c r="A399" s="6">
        <v>396</v>
      </c>
      <c r="B399" s="6" t="s">
        <v>493</v>
      </c>
      <c r="C399" s="6" t="str">
        <f>"202203064119"</f>
        <v>202203064119</v>
      </c>
      <c r="D399" s="7" t="s">
        <v>485</v>
      </c>
    </row>
    <row r="400" ht="12" customHeight="1" spans="1:4">
      <c r="A400" s="6">
        <v>397</v>
      </c>
      <c r="B400" s="6" t="s">
        <v>494</v>
      </c>
      <c r="C400" s="6" t="str">
        <f>"202203053411"</f>
        <v>202203053411</v>
      </c>
      <c r="D400" s="7" t="s">
        <v>495</v>
      </c>
    </row>
    <row r="401" ht="12" customHeight="1" spans="1:4">
      <c r="A401" s="6">
        <v>398</v>
      </c>
      <c r="B401" s="6" t="s">
        <v>496</v>
      </c>
      <c r="C401" s="6" t="str">
        <f>"202203025614"</f>
        <v>202203025614</v>
      </c>
      <c r="D401" s="7" t="s">
        <v>495</v>
      </c>
    </row>
    <row r="402" ht="12" customHeight="1" spans="1:4">
      <c r="A402" s="6">
        <v>399</v>
      </c>
      <c r="B402" s="6" t="s">
        <v>497</v>
      </c>
      <c r="C402" s="6" t="str">
        <f>"202203050415"</f>
        <v>202203050415</v>
      </c>
      <c r="D402" s="7" t="s">
        <v>495</v>
      </c>
    </row>
    <row r="403" ht="12" customHeight="1" spans="1:4">
      <c r="A403" s="6">
        <v>400</v>
      </c>
      <c r="B403" s="6" t="s">
        <v>498</v>
      </c>
      <c r="C403" s="6" t="str">
        <f>"202203017505"</f>
        <v>202203017505</v>
      </c>
      <c r="D403" s="7" t="s">
        <v>495</v>
      </c>
    </row>
    <row r="404" ht="12" customHeight="1" spans="1:4">
      <c r="A404" s="6">
        <v>401</v>
      </c>
      <c r="B404" s="6" t="s">
        <v>499</v>
      </c>
      <c r="C404" s="6" t="str">
        <f>"202203044027"</f>
        <v>202203044027</v>
      </c>
      <c r="D404" s="7" t="s">
        <v>495</v>
      </c>
    </row>
    <row r="405" ht="12" customHeight="1" spans="1:4">
      <c r="A405" s="6">
        <v>402</v>
      </c>
      <c r="B405" s="6" t="s">
        <v>500</v>
      </c>
      <c r="C405" s="6" t="str">
        <f>"202203064706"</f>
        <v>202203064706</v>
      </c>
      <c r="D405" s="7" t="s">
        <v>495</v>
      </c>
    </row>
    <row r="406" ht="12" customHeight="1" spans="1:4">
      <c r="A406" s="6">
        <v>403</v>
      </c>
      <c r="B406" s="6" t="s">
        <v>501</v>
      </c>
      <c r="C406" s="6" t="str">
        <f>"202203044809"</f>
        <v>202203044809</v>
      </c>
      <c r="D406" s="7" t="s">
        <v>495</v>
      </c>
    </row>
    <row r="407" ht="12" customHeight="1" spans="1:4">
      <c r="A407" s="6">
        <v>404</v>
      </c>
      <c r="B407" s="6" t="s">
        <v>502</v>
      </c>
      <c r="C407" s="6" t="str">
        <f>"202203010103"</f>
        <v>202203010103</v>
      </c>
      <c r="D407" s="7" t="s">
        <v>495</v>
      </c>
    </row>
    <row r="408" ht="12" customHeight="1" spans="1:4">
      <c r="A408" s="6">
        <v>405</v>
      </c>
      <c r="B408" s="6" t="s">
        <v>503</v>
      </c>
      <c r="C408" s="6" t="str">
        <f>"202203081022"</f>
        <v>202203081022</v>
      </c>
      <c r="D408" s="7" t="s">
        <v>495</v>
      </c>
    </row>
    <row r="409" ht="12" customHeight="1" spans="1:4">
      <c r="A409" s="6">
        <v>406</v>
      </c>
      <c r="B409" s="6" t="s">
        <v>504</v>
      </c>
      <c r="C409" s="6" t="str">
        <f>"202203036219"</f>
        <v>202203036219</v>
      </c>
      <c r="D409" s="7" t="s">
        <v>505</v>
      </c>
    </row>
    <row r="410" ht="12" customHeight="1" spans="1:4">
      <c r="A410" s="6">
        <v>407</v>
      </c>
      <c r="B410" s="6" t="s">
        <v>506</v>
      </c>
      <c r="C410" s="6" t="str">
        <f>"202203052517"</f>
        <v>202203052517</v>
      </c>
      <c r="D410" s="7" t="s">
        <v>505</v>
      </c>
    </row>
    <row r="411" ht="12" customHeight="1" spans="1:4">
      <c r="A411" s="6">
        <v>408</v>
      </c>
      <c r="B411" s="6" t="s">
        <v>507</v>
      </c>
      <c r="C411" s="6" t="str">
        <f>"202203011825"</f>
        <v>202203011825</v>
      </c>
      <c r="D411" s="7" t="s">
        <v>505</v>
      </c>
    </row>
    <row r="412" ht="12" customHeight="1" spans="1:4">
      <c r="A412" s="6">
        <v>409</v>
      </c>
      <c r="B412" s="6" t="s">
        <v>508</v>
      </c>
      <c r="C412" s="6" t="str">
        <f>"202203025119"</f>
        <v>202203025119</v>
      </c>
      <c r="D412" s="7" t="s">
        <v>509</v>
      </c>
    </row>
    <row r="413" ht="12" customHeight="1" spans="1:4">
      <c r="A413" s="6">
        <v>410</v>
      </c>
      <c r="B413" s="6" t="s">
        <v>510</v>
      </c>
      <c r="C413" s="6" t="str">
        <f>"202203074412"</f>
        <v>202203074412</v>
      </c>
      <c r="D413" s="7" t="s">
        <v>509</v>
      </c>
    </row>
    <row r="414" ht="12" customHeight="1" spans="1:4">
      <c r="A414" s="6">
        <v>411</v>
      </c>
      <c r="B414" s="6" t="s">
        <v>511</v>
      </c>
      <c r="C414" s="6" t="str">
        <f>"202203080107"</f>
        <v>202203080107</v>
      </c>
      <c r="D414" s="7" t="s">
        <v>509</v>
      </c>
    </row>
    <row r="415" ht="12" customHeight="1" spans="1:4">
      <c r="A415" s="6">
        <v>412</v>
      </c>
      <c r="B415" s="6" t="s">
        <v>512</v>
      </c>
      <c r="C415" s="6" t="str">
        <f>"202203026624"</f>
        <v>202203026624</v>
      </c>
      <c r="D415" s="7" t="s">
        <v>509</v>
      </c>
    </row>
    <row r="416" ht="12" customHeight="1" spans="1:4">
      <c r="A416" s="6">
        <v>413</v>
      </c>
      <c r="B416" s="6" t="s">
        <v>513</v>
      </c>
      <c r="C416" s="6" t="str">
        <f>"202203015419"</f>
        <v>202203015419</v>
      </c>
      <c r="D416" s="7" t="s">
        <v>509</v>
      </c>
    </row>
    <row r="417" ht="12" customHeight="1" spans="1:4">
      <c r="A417" s="6">
        <v>414</v>
      </c>
      <c r="B417" s="6" t="s">
        <v>514</v>
      </c>
      <c r="C417" s="6" t="str">
        <f>"202203024006"</f>
        <v>202203024006</v>
      </c>
      <c r="D417" s="7" t="s">
        <v>509</v>
      </c>
    </row>
    <row r="418" ht="12" customHeight="1" spans="1:4">
      <c r="A418" s="6">
        <v>415</v>
      </c>
      <c r="B418" s="6" t="s">
        <v>515</v>
      </c>
      <c r="C418" s="6" t="str">
        <f>"202203031003"</f>
        <v>202203031003</v>
      </c>
      <c r="D418" s="7" t="s">
        <v>516</v>
      </c>
    </row>
    <row r="419" ht="12" customHeight="1" spans="1:4">
      <c r="A419" s="6">
        <v>416</v>
      </c>
      <c r="B419" s="6" t="s">
        <v>517</v>
      </c>
      <c r="C419" s="6" t="str">
        <f>"202203086604"</f>
        <v>202203086604</v>
      </c>
      <c r="D419" s="7" t="s">
        <v>516</v>
      </c>
    </row>
    <row r="420" ht="12" customHeight="1" spans="1:4">
      <c r="A420" s="6">
        <v>417</v>
      </c>
      <c r="B420" s="6" t="s">
        <v>518</v>
      </c>
      <c r="C420" s="6" t="str">
        <f>"202203043905"</f>
        <v>202203043905</v>
      </c>
      <c r="D420" s="7" t="s">
        <v>516</v>
      </c>
    </row>
    <row r="421" ht="12" customHeight="1" spans="1:4">
      <c r="A421" s="6">
        <v>418</v>
      </c>
      <c r="B421" s="6" t="s">
        <v>519</v>
      </c>
      <c r="C421" s="6" t="str">
        <f>"202203022304"</f>
        <v>202203022304</v>
      </c>
      <c r="D421" s="7" t="s">
        <v>520</v>
      </c>
    </row>
    <row r="422" ht="12" customHeight="1" spans="1:4">
      <c r="A422" s="6">
        <v>419</v>
      </c>
      <c r="B422" s="6" t="s">
        <v>521</v>
      </c>
      <c r="C422" s="6" t="str">
        <f>"202203081522"</f>
        <v>202203081522</v>
      </c>
      <c r="D422" s="7" t="s">
        <v>520</v>
      </c>
    </row>
    <row r="423" ht="12" customHeight="1" spans="1:4">
      <c r="A423" s="6">
        <v>420</v>
      </c>
      <c r="B423" s="6" t="s">
        <v>522</v>
      </c>
      <c r="C423" s="6" t="str">
        <f>"202203061204"</f>
        <v>202203061204</v>
      </c>
      <c r="D423" s="7" t="s">
        <v>520</v>
      </c>
    </row>
    <row r="424" ht="12" customHeight="1" spans="1:4">
      <c r="A424" s="6">
        <v>421</v>
      </c>
      <c r="B424" s="6" t="s">
        <v>523</v>
      </c>
      <c r="C424" s="6" t="str">
        <f>"202203072302"</f>
        <v>202203072302</v>
      </c>
      <c r="D424" s="7" t="s">
        <v>520</v>
      </c>
    </row>
    <row r="425" ht="12" customHeight="1" spans="1:4">
      <c r="A425" s="6">
        <v>422</v>
      </c>
      <c r="B425" s="6" t="s">
        <v>524</v>
      </c>
      <c r="C425" s="6" t="str">
        <f>"202203010302"</f>
        <v>202203010302</v>
      </c>
      <c r="D425" s="7" t="s">
        <v>520</v>
      </c>
    </row>
    <row r="426" ht="12" customHeight="1" spans="1:4">
      <c r="A426" s="6">
        <v>423</v>
      </c>
      <c r="B426" s="6" t="s">
        <v>525</v>
      </c>
      <c r="C426" s="6" t="str">
        <f>"202203023907"</f>
        <v>202203023907</v>
      </c>
      <c r="D426" s="7" t="s">
        <v>520</v>
      </c>
    </row>
    <row r="427" ht="12" customHeight="1" spans="1:4">
      <c r="A427" s="6">
        <v>424</v>
      </c>
      <c r="B427" s="6" t="s">
        <v>526</v>
      </c>
      <c r="C427" s="6" t="str">
        <f>"202203066020"</f>
        <v>202203066020</v>
      </c>
      <c r="D427" s="7" t="s">
        <v>520</v>
      </c>
    </row>
    <row r="428" ht="12" customHeight="1" spans="1:4">
      <c r="A428" s="6">
        <v>425</v>
      </c>
      <c r="B428" s="6" t="s">
        <v>527</v>
      </c>
      <c r="C428" s="6" t="str">
        <f>"202203013223"</f>
        <v>202203013223</v>
      </c>
      <c r="D428" s="7" t="s">
        <v>520</v>
      </c>
    </row>
    <row r="429" ht="12" customHeight="1" spans="1:4">
      <c r="A429" s="6">
        <v>426</v>
      </c>
      <c r="B429" s="6" t="s">
        <v>528</v>
      </c>
      <c r="C429" s="6" t="str">
        <f>"202203013721"</f>
        <v>202203013721</v>
      </c>
      <c r="D429" s="7" t="s">
        <v>520</v>
      </c>
    </row>
    <row r="430" ht="12" customHeight="1" spans="1:4">
      <c r="A430" s="6">
        <v>427</v>
      </c>
      <c r="B430" s="6" t="s">
        <v>529</v>
      </c>
      <c r="C430" s="6" t="str">
        <f>"202203025929"</f>
        <v>202203025929</v>
      </c>
      <c r="D430" s="7" t="s">
        <v>520</v>
      </c>
    </row>
    <row r="431" ht="12" customHeight="1" spans="1:4">
      <c r="A431" s="6">
        <v>428</v>
      </c>
      <c r="B431" s="6" t="s">
        <v>530</v>
      </c>
      <c r="C431" s="6" t="str">
        <f>"202203026220"</f>
        <v>202203026220</v>
      </c>
      <c r="D431" s="7" t="s">
        <v>520</v>
      </c>
    </row>
    <row r="432" ht="12" customHeight="1" spans="1:4">
      <c r="A432" s="6">
        <v>429</v>
      </c>
      <c r="B432" s="6" t="s">
        <v>531</v>
      </c>
      <c r="C432" s="6" t="str">
        <f>"202203032029"</f>
        <v>202203032029</v>
      </c>
      <c r="D432" s="7" t="s">
        <v>520</v>
      </c>
    </row>
    <row r="433" ht="12" customHeight="1" spans="1:4">
      <c r="A433" s="6">
        <v>430</v>
      </c>
      <c r="B433" s="6" t="s">
        <v>532</v>
      </c>
      <c r="C433" s="6" t="str">
        <f>"202203016711"</f>
        <v>202203016711</v>
      </c>
      <c r="D433" s="7" t="s">
        <v>533</v>
      </c>
    </row>
    <row r="434" ht="12" customHeight="1" spans="1:4">
      <c r="A434" s="6">
        <v>431</v>
      </c>
      <c r="B434" s="6" t="s">
        <v>534</v>
      </c>
      <c r="C434" s="6" t="str">
        <f>"202203075504"</f>
        <v>202203075504</v>
      </c>
      <c r="D434" s="7" t="s">
        <v>533</v>
      </c>
    </row>
    <row r="435" ht="12" customHeight="1" spans="1:4">
      <c r="A435" s="6">
        <v>432</v>
      </c>
      <c r="B435" s="6" t="s">
        <v>535</v>
      </c>
      <c r="C435" s="6" t="str">
        <f>"202203075129"</f>
        <v>202203075129</v>
      </c>
      <c r="D435" s="7" t="s">
        <v>533</v>
      </c>
    </row>
    <row r="436" ht="12" customHeight="1" spans="1:4">
      <c r="A436" s="6">
        <v>433</v>
      </c>
      <c r="B436" s="6" t="s">
        <v>536</v>
      </c>
      <c r="C436" s="6" t="str">
        <f>"202203087005"</f>
        <v>202203087005</v>
      </c>
      <c r="D436" s="7" t="s">
        <v>537</v>
      </c>
    </row>
    <row r="437" ht="12" customHeight="1" spans="1:4">
      <c r="A437" s="6">
        <v>434</v>
      </c>
      <c r="B437" s="6" t="s">
        <v>538</v>
      </c>
      <c r="C437" s="6" t="str">
        <f>"202203072802"</f>
        <v>202203072802</v>
      </c>
      <c r="D437" s="7" t="s">
        <v>537</v>
      </c>
    </row>
    <row r="438" ht="12" customHeight="1" spans="1:4">
      <c r="A438" s="6">
        <v>435</v>
      </c>
      <c r="B438" s="6" t="s">
        <v>539</v>
      </c>
      <c r="C438" s="6" t="str">
        <f>"202203085523"</f>
        <v>202203085523</v>
      </c>
      <c r="D438" s="7" t="s">
        <v>537</v>
      </c>
    </row>
    <row r="439" ht="12" customHeight="1" spans="1:4">
      <c r="A439" s="6">
        <v>436</v>
      </c>
      <c r="B439" s="6" t="s">
        <v>540</v>
      </c>
      <c r="C439" s="6" t="str">
        <f>"202203086212"</f>
        <v>202203086212</v>
      </c>
      <c r="D439" s="7" t="s">
        <v>541</v>
      </c>
    </row>
    <row r="440" ht="12" customHeight="1" spans="1:4">
      <c r="A440" s="6">
        <v>437</v>
      </c>
      <c r="B440" s="6" t="s">
        <v>542</v>
      </c>
      <c r="C440" s="6" t="str">
        <f>"202203023330"</f>
        <v>202203023330</v>
      </c>
      <c r="D440" s="7" t="s">
        <v>541</v>
      </c>
    </row>
    <row r="441" ht="12" customHeight="1" spans="1:4">
      <c r="A441" s="6">
        <v>438</v>
      </c>
      <c r="B441" s="6" t="s">
        <v>543</v>
      </c>
      <c r="C441" s="6" t="str">
        <f>"202203074506"</f>
        <v>202203074506</v>
      </c>
      <c r="D441" s="7" t="s">
        <v>541</v>
      </c>
    </row>
    <row r="442" ht="12" customHeight="1" spans="1:4">
      <c r="A442" s="6">
        <v>439</v>
      </c>
      <c r="B442" s="6" t="s">
        <v>544</v>
      </c>
      <c r="C442" s="6" t="str">
        <f>"202203085307"</f>
        <v>202203085307</v>
      </c>
      <c r="D442" s="7" t="s">
        <v>545</v>
      </c>
    </row>
    <row r="443" ht="12" customHeight="1" spans="1:4">
      <c r="A443" s="6">
        <v>440</v>
      </c>
      <c r="B443" s="6" t="s">
        <v>546</v>
      </c>
      <c r="C443" s="6" t="str">
        <f>"202203038607"</f>
        <v>202203038607</v>
      </c>
      <c r="D443" s="7" t="s">
        <v>545</v>
      </c>
    </row>
    <row r="444" ht="12" customHeight="1" spans="1:4">
      <c r="A444" s="6">
        <v>441</v>
      </c>
      <c r="B444" s="6" t="s">
        <v>547</v>
      </c>
      <c r="C444" s="6" t="str">
        <f>"202203033530"</f>
        <v>202203033530</v>
      </c>
      <c r="D444" s="7" t="s">
        <v>545</v>
      </c>
    </row>
    <row r="445" ht="12" customHeight="1" spans="1:4">
      <c r="A445" s="6">
        <v>442</v>
      </c>
      <c r="B445" s="6" t="s">
        <v>548</v>
      </c>
      <c r="C445" s="6" t="str">
        <f>"202203036726"</f>
        <v>202203036726</v>
      </c>
      <c r="D445" s="7" t="s">
        <v>549</v>
      </c>
    </row>
    <row r="446" ht="12" customHeight="1" spans="1:4">
      <c r="A446" s="6">
        <v>443</v>
      </c>
      <c r="B446" s="6" t="s">
        <v>550</v>
      </c>
      <c r="C446" s="6" t="str">
        <f>"202203075110"</f>
        <v>202203075110</v>
      </c>
      <c r="D446" s="7" t="s">
        <v>549</v>
      </c>
    </row>
    <row r="447" ht="12" customHeight="1" spans="1:4">
      <c r="A447" s="6">
        <v>444</v>
      </c>
      <c r="B447" s="6" t="s">
        <v>551</v>
      </c>
      <c r="C447" s="6" t="str">
        <f>"202203083112"</f>
        <v>202203083112</v>
      </c>
      <c r="D447" s="7" t="s">
        <v>549</v>
      </c>
    </row>
    <row r="448" ht="12" customHeight="1" spans="1:4">
      <c r="A448" s="6">
        <v>445</v>
      </c>
      <c r="B448" s="6" t="s">
        <v>552</v>
      </c>
      <c r="C448" s="6" t="str">
        <f>"202203050111"</f>
        <v>202203050111</v>
      </c>
      <c r="D448" s="7" t="s">
        <v>553</v>
      </c>
    </row>
    <row r="449" ht="12" customHeight="1" spans="1:4">
      <c r="A449" s="6">
        <v>446</v>
      </c>
      <c r="B449" s="6" t="s">
        <v>554</v>
      </c>
      <c r="C449" s="6" t="str">
        <f>"202203017512"</f>
        <v>202203017512</v>
      </c>
      <c r="D449" s="7" t="s">
        <v>553</v>
      </c>
    </row>
    <row r="450" ht="12" customHeight="1" spans="1:4">
      <c r="A450" s="6">
        <v>447</v>
      </c>
      <c r="B450" s="6" t="s">
        <v>555</v>
      </c>
      <c r="C450" s="6" t="str">
        <f>"202203081414"</f>
        <v>202203081414</v>
      </c>
      <c r="D450" s="7" t="s">
        <v>553</v>
      </c>
    </row>
    <row r="451" ht="12" customHeight="1" spans="1:4">
      <c r="A451" s="6">
        <v>448</v>
      </c>
      <c r="B451" s="6" t="s">
        <v>556</v>
      </c>
      <c r="C451" s="6" t="str">
        <f>"202203032115"</f>
        <v>202203032115</v>
      </c>
      <c r="D451" s="7" t="s">
        <v>557</v>
      </c>
    </row>
    <row r="452" ht="12" customHeight="1" spans="1:4">
      <c r="A452" s="6">
        <v>449</v>
      </c>
      <c r="B452" s="6" t="s">
        <v>558</v>
      </c>
      <c r="C452" s="6" t="str">
        <f>"202203032622"</f>
        <v>202203032622</v>
      </c>
      <c r="D452" s="7" t="s">
        <v>557</v>
      </c>
    </row>
    <row r="453" ht="12" customHeight="1" spans="1:4">
      <c r="A453" s="6">
        <v>450</v>
      </c>
      <c r="B453" s="6" t="s">
        <v>559</v>
      </c>
      <c r="C453" s="6" t="str">
        <f>"202203064216"</f>
        <v>202203064216</v>
      </c>
      <c r="D453" s="7" t="s">
        <v>557</v>
      </c>
    </row>
    <row r="454" ht="12" customHeight="1" spans="1:4">
      <c r="A454" s="6">
        <v>451</v>
      </c>
      <c r="B454" s="6" t="s">
        <v>560</v>
      </c>
      <c r="C454" s="6" t="str">
        <f>"202203073502"</f>
        <v>202203073502</v>
      </c>
      <c r="D454" s="7" t="s">
        <v>561</v>
      </c>
    </row>
    <row r="455" ht="12" customHeight="1" spans="1:4">
      <c r="A455" s="6">
        <v>452</v>
      </c>
      <c r="B455" s="6" t="s">
        <v>562</v>
      </c>
      <c r="C455" s="6" t="str">
        <f>"202203045408"</f>
        <v>202203045408</v>
      </c>
      <c r="D455" s="7" t="s">
        <v>561</v>
      </c>
    </row>
    <row r="456" ht="12" customHeight="1" spans="1:4">
      <c r="A456" s="6">
        <v>453</v>
      </c>
      <c r="B456" s="6" t="s">
        <v>563</v>
      </c>
      <c r="C456" s="6" t="str">
        <f>"202203065607"</f>
        <v>202203065607</v>
      </c>
      <c r="D456" s="7" t="s">
        <v>561</v>
      </c>
    </row>
    <row r="457" ht="12" customHeight="1" spans="1:4">
      <c r="A457" s="6">
        <v>454</v>
      </c>
      <c r="B457" s="6" t="s">
        <v>564</v>
      </c>
      <c r="C457" s="6" t="str">
        <f>"202203053222"</f>
        <v>202203053222</v>
      </c>
      <c r="D457" s="7" t="s">
        <v>565</v>
      </c>
    </row>
    <row r="458" ht="12" customHeight="1" spans="1:4">
      <c r="A458" s="6">
        <v>455</v>
      </c>
      <c r="B458" s="6" t="s">
        <v>566</v>
      </c>
      <c r="C458" s="6" t="str">
        <f>"202203060204"</f>
        <v>202203060204</v>
      </c>
      <c r="D458" s="7" t="s">
        <v>565</v>
      </c>
    </row>
    <row r="459" ht="12" customHeight="1" spans="1:4">
      <c r="A459" s="6">
        <v>456</v>
      </c>
      <c r="B459" s="6" t="s">
        <v>567</v>
      </c>
      <c r="C459" s="6" t="str">
        <f>"202203025819"</f>
        <v>202203025819</v>
      </c>
      <c r="D459" s="7" t="s">
        <v>565</v>
      </c>
    </row>
    <row r="460" ht="12" customHeight="1" spans="1:4">
      <c r="A460" s="6">
        <v>457</v>
      </c>
      <c r="B460" s="6" t="s">
        <v>568</v>
      </c>
      <c r="C460" s="6" t="str">
        <f>"202203081225"</f>
        <v>202203081225</v>
      </c>
      <c r="D460" s="7" t="s">
        <v>569</v>
      </c>
    </row>
    <row r="461" ht="12" customHeight="1" spans="1:4">
      <c r="A461" s="6">
        <v>458</v>
      </c>
      <c r="B461" s="6" t="s">
        <v>570</v>
      </c>
      <c r="C461" s="6" t="str">
        <f>"202203066515"</f>
        <v>202203066515</v>
      </c>
      <c r="D461" s="7" t="s">
        <v>569</v>
      </c>
    </row>
    <row r="462" ht="12" customHeight="1" spans="1:4">
      <c r="A462" s="6">
        <v>459</v>
      </c>
      <c r="B462" s="6" t="s">
        <v>571</v>
      </c>
      <c r="C462" s="6" t="str">
        <f>"202203065809"</f>
        <v>202203065809</v>
      </c>
      <c r="D462" s="7" t="s">
        <v>569</v>
      </c>
    </row>
    <row r="463" ht="12" customHeight="1" spans="1:4">
      <c r="A463" s="6">
        <v>460</v>
      </c>
      <c r="B463" s="6" t="s">
        <v>572</v>
      </c>
      <c r="C463" s="6" t="str">
        <f>"202203080508"</f>
        <v>202203080508</v>
      </c>
      <c r="D463" s="7" t="s">
        <v>573</v>
      </c>
    </row>
    <row r="464" ht="12" customHeight="1" spans="1:4">
      <c r="A464" s="6">
        <v>461</v>
      </c>
      <c r="B464" s="6" t="s">
        <v>574</v>
      </c>
      <c r="C464" s="6" t="str">
        <f>"202203035314"</f>
        <v>202203035314</v>
      </c>
      <c r="D464" s="7" t="s">
        <v>573</v>
      </c>
    </row>
    <row r="465" ht="12" customHeight="1" spans="1:4">
      <c r="A465" s="6">
        <v>462</v>
      </c>
      <c r="B465" s="6" t="s">
        <v>575</v>
      </c>
      <c r="C465" s="6" t="str">
        <f>"202203043817"</f>
        <v>202203043817</v>
      </c>
      <c r="D465" s="7" t="s">
        <v>573</v>
      </c>
    </row>
    <row r="466" ht="12" customHeight="1" spans="1:4">
      <c r="A466" s="6">
        <v>463</v>
      </c>
      <c r="B466" s="6" t="s">
        <v>576</v>
      </c>
      <c r="C466" s="6" t="str">
        <f>"202203062925"</f>
        <v>202203062925</v>
      </c>
      <c r="D466" s="7" t="s">
        <v>577</v>
      </c>
    </row>
    <row r="467" ht="12" customHeight="1" spans="1:4">
      <c r="A467" s="6">
        <v>464</v>
      </c>
      <c r="B467" s="6" t="s">
        <v>578</v>
      </c>
      <c r="C467" s="6" t="str">
        <f>"202203065528"</f>
        <v>202203065528</v>
      </c>
      <c r="D467" s="7" t="s">
        <v>577</v>
      </c>
    </row>
    <row r="468" ht="12" customHeight="1" spans="1:4">
      <c r="A468" s="6">
        <v>465</v>
      </c>
      <c r="B468" s="6" t="s">
        <v>579</v>
      </c>
      <c r="C468" s="6" t="str">
        <f>"202203037805"</f>
        <v>202203037805</v>
      </c>
      <c r="D468" s="7" t="s">
        <v>577</v>
      </c>
    </row>
    <row r="469" ht="12" customHeight="1" spans="1:4">
      <c r="A469" s="6">
        <v>466</v>
      </c>
      <c r="B469" s="6" t="s">
        <v>580</v>
      </c>
      <c r="C469" s="6" t="str">
        <f>"202203052621"</f>
        <v>202203052621</v>
      </c>
      <c r="D469" s="7" t="s">
        <v>581</v>
      </c>
    </row>
    <row r="470" ht="12" customHeight="1" spans="1:4">
      <c r="A470" s="6">
        <v>467</v>
      </c>
      <c r="B470" s="6" t="s">
        <v>582</v>
      </c>
      <c r="C470" s="6" t="str">
        <f>"202203082111"</f>
        <v>202203082111</v>
      </c>
      <c r="D470" s="7" t="s">
        <v>581</v>
      </c>
    </row>
    <row r="471" ht="12" customHeight="1" spans="1:4">
      <c r="A471" s="6">
        <v>468</v>
      </c>
      <c r="B471" s="6" t="s">
        <v>583</v>
      </c>
      <c r="C471" s="6" t="str">
        <f>"202203081807"</f>
        <v>202203081807</v>
      </c>
      <c r="D471" s="7" t="s">
        <v>581</v>
      </c>
    </row>
    <row r="472" ht="12" customHeight="1" spans="1:4">
      <c r="A472" s="6">
        <v>469</v>
      </c>
      <c r="B472" s="6" t="s">
        <v>584</v>
      </c>
      <c r="C472" s="6" t="str">
        <f>"202203082730"</f>
        <v>202203082730</v>
      </c>
      <c r="D472" s="7" t="s">
        <v>585</v>
      </c>
    </row>
    <row r="473" ht="12" customHeight="1" spans="1:4">
      <c r="A473" s="6">
        <v>470</v>
      </c>
      <c r="B473" s="6" t="s">
        <v>586</v>
      </c>
      <c r="C473" s="6" t="str">
        <f>"202203037813"</f>
        <v>202203037813</v>
      </c>
      <c r="D473" s="7" t="s">
        <v>585</v>
      </c>
    </row>
    <row r="474" ht="12" customHeight="1" spans="1:4">
      <c r="A474" s="6">
        <v>471</v>
      </c>
      <c r="B474" s="6" t="s">
        <v>587</v>
      </c>
      <c r="C474" s="6" t="str">
        <f>"202203073027"</f>
        <v>202203073027</v>
      </c>
      <c r="D474" s="7" t="s">
        <v>585</v>
      </c>
    </row>
    <row r="475" ht="12" customHeight="1" spans="1:4">
      <c r="A475" s="6">
        <v>472</v>
      </c>
      <c r="B475" s="6" t="s">
        <v>588</v>
      </c>
      <c r="C475" s="6" t="str">
        <f>"202203080507"</f>
        <v>202203080507</v>
      </c>
      <c r="D475" s="7" t="s">
        <v>589</v>
      </c>
    </row>
    <row r="476" ht="12" customHeight="1" spans="1:4">
      <c r="A476" s="6">
        <v>473</v>
      </c>
      <c r="B476" s="6" t="s">
        <v>590</v>
      </c>
      <c r="C476" s="6" t="str">
        <f>"202203063506"</f>
        <v>202203063506</v>
      </c>
      <c r="D476" s="7" t="s">
        <v>589</v>
      </c>
    </row>
    <row r="477" ht="12" customHeight="1" spans="1:4">
      <c r="A477" s="6">
        <v>474</v>
      </c>
      <c r="B477" s="6" t="s">
        <v>591</v>
      </c>
      <c r="C477" s="6" t="str">
        <f>"202203015618"</f>
        <v>202203015618</v>
      </c>
      <c r="D477" s="7" t="s">
        <v>589</v>
      </c>
    </row>
    <row r="478" ht="12" customHeight="1" spans="1:4">
      <c r="A478" s="6">
        <v>475</v>
      </c>
      <c r="B478" s="6" t="s">
        <v>592</v>
      </c>
      <c r="C478" s="6" t="str">
        <f>"202203043208"</f>
        <v>202203043208</v>
      </c>
      <c r="D478" s="7" t="s">
        <v>593</v>
      </c>
    </row>
    <row r="479" ht="12" customHeight="1" spans="1:4">
      <c r="A479" s="6">
        <v>476</v>
      </c>
      <c r="B479" s="6" t="s">
        <v>594</v>
      </c>
      <c r="C479" s="6" t="str">
        <f>"202203072920"</f>
        <v>202203072920</v>
      </c>
      <c r="D479" s="7" t="s">
        <v>593</v>
      </c>
    </row>
    <row r="480" ht="12" customHeight="1" spans="1:4">
      <c r="A480" s="6">
        <v>477</v>
      </c>
      <c r="B480" s="6" t="s">
        <v>595</v>
      </c>
      <c r="C480" s="6" t="str">
        <f>"202203065701"</f>
        <v>202203065701</v>
      </c>
      <c r="D480" s="7" t="s">
        <v>593</v>
      </c>
    </row>
    <row r="481" ht="12" customHeight="1" spans="1:4">
      <c r="A481" s="6">
        <v>478</v>
      </c>
      <c r="B481" s="6" t="s">
        <v>596</v>
      </c>
      <c r="C481" s="6" t="str">
        <f>"202203031818"</f>
        <v>202203031818</v>
      </c>
      <c r="D481" s="7" t="s">
        <v>597</v>
      </c>
    </row>
    <row r="482" ht="12" customHeight="1" spans="1:4">
      <c r="A482" s="6">
        <v>479</v>
      </c>
      <c r="B482" s="6" t="s">
        <v>598</v>
      </c>
      <c r="C482" s="6" t="str">
        <f>"202203010311"</f>
        <v>202203010311</v>
      </c>
      <c r="D482" s="7" t="s">
        <v>597</v>
      </c>
    </row>
    <row r="483" ht="12" customHeight="1" spans="1:4">
      <c r="A483" s="6">
        <v>480</v>
      </c>
      <c r="B483" s="6" t="s">
        <v>599</v>
      </c>
      <c r="C483" s="6" t="str">
        <f>"202203030226"</f>
        <v>202203030226</v>
      </c>
      <c r="D483" s="7" t="s">
        <v>597</v>
      </c>
    </row>
    <row r="484" ht="12" customHeight="1" spans="1:4">
      <c r="A484" s="6">
        <v>481</v>
      </c>
      <c r="B484" s="6" t="s">
        <v>600</v>
      </c>
      <c r="C484" s="6" t="str">
        <f>"202203086316"</f>
        <v>202203086316</v>
      </c>
      <c r="D484" s="7" t="s">
        <v>601</v>
      </c>
    </row>
    <row r="485" ht="12" customHeight="1" spans="1:4">
      <c r="A485" s="6">
        <v>482</v>
      </c>
      <c r="B485" s="6" t="s">
        <v>602</v>
      </c>
      <c r="C485" s="6" t="str">
        <f>"202203010603"</f>
        <v>202203010603</v>
      </c>
      <c r="D485" s="7" t="s">
        <v>601</v>
      </c>
    </row>
    <row r="486" ht="12" customHeight="1" spans="1:4">
      <c r="A486" s="6">
        <v>483</v>
      </c>
      <c r="B486" s="6" t="s">
        <v>603</v>
      </c>
      <c r="C486" s="6" t="str">
        <f>"202203050810"</f>
        <v>202203050810</v>
      </c>
      <c r="D486" s="7" t="s">
        <v>601</v>
      </c>
    </row>
    <row r="487" ht="12" customHeight="1" spans="1:4">
      <c r="A487" s="6">
        <v>484</v>
      </c>
      <c r="B487" s="6" t="s">
        <v>604</v>
      </c>
      <c r="C487" s="6" t="str">
        <f>"202203022711"</f>
        <v>202203022711</v>
      </c>
      <c r="D487" s="7" t="s">
        <v>605</v>
      </c>
    </row>
    <row r="488" ht="12" customHeight="1" spans="1:4">
      <c r="A488" s="6">
        <v>485</v>
      </c>
      <c r="B488" s="6" t="s">
        <v>606</v>
      </c>
      <c r="C488" s="6" t="str">
        <f>"202203017008"</f>
        <v>202203017008</v>
      </c>
      <c r="D488" s="7" t="s">
        <v>605</v>
      </c>
    </row>
    <row r="489" ht="12" customHeight="1" spans="1:4">
      <c r="A489" s="6">
        <v>486</v>
      </c>
      <c r="B489" s="6" t="s">
        <v>607</v>
      </c>
      <c r="C489" s="6" t="str">
        <f>"202203061511"</f>
        <v>202203061511</v>
      </c>
      <c r="D489" s="7" t="s">
        <v>605</v>
      </c>
    </row>
    <row r="490" ht="12" customHeight="1" spans="1:4">
      <c r="A490" s="6">
        <v>487</v>
      </c>
      <c r="B490" s="6" t="s">
        <v>608</v>
      </c>
      <c r="C490" s="6" t="str">
        <f>"202203085814"</f>
        <v>202203085814</v>
      </c>
      <c r="D490" s="7" t="s">
        <v>609</v>
      </c>
    </row>
    <row r="491" ht="12" customHeight="1" spans="1:4">
      <c r="A491" s="6">
        <v>488</v>
      </c>
      <c r="B491" s="6" t="s">
        <v>610</v>
      </c>
      <c r="C491" s="6" t="str">
        <f>"202203075106"</f>
        <v>202203075106</v>
      </c>
      <c r="D491" s="7" t="s">
        <v>609</v>
      </c>
    </row>
    <row r="492" ht="12" customHeight="1" spans="1:4">
      <c r="A492" s="6">
        <v>489</v>
      </c>
      <c r="B492" s="6" t="s">
        <v>611</v>
      </c>
      <c r="C492" s="6" t="str">
        <f>"202203036008"</f>
        <v>202203036008</v>
      </c>
      <c r="D492" s="7" t="s">
        <v>609</v>
      </c>
    </row>
    <row r="493" ht="12" customHeight="1" spans="1:4">
      <c r="A493" s="6">
        <v>490</v>
      </c>
      <c r="B493" s="6" t="s">
        <v>612</v>
      </c>
      <c r="C493" s="6" t="str">
        <f>"202203010730"</f>
        <v>202203010730</v>
      </c>
      <c r="D493" s="7" t="s">
        <v>613</v>
      </c>
    </row>
    <row r="494" ht="12" customHeight="1" spans="1:4">
      <c r="A494" s="6">
        <v>491</v>
      </c>
      <c r="B494" s="6" t="s">
        <v>614</v>
      </c>
      <c r="C494" s="6" t="str">
        <f>"202203021704"</f>
        <v>202203021704</v>
      </c>
      <c r="D494" s="7" t="s">
        <v>613</v>
      </c>
    </row>
    <row r="495" ht="12" customHeight="1" spans="1:4">
      <c r="A495" s="6">
        <v>492</v>
      </c>
      <c r="B495" s="6" t="s">
        <v>615</v>
      </c>
      <c r="C495" s="6" t="str">
        <f>"202203011630"</f>
        <v>202203011630</v>
      </c>
      <c r="D495" s="7" t="s">
        <v>613</v>
      </c>
    </row>
    <row r="496" ht="12" customHeight="1" spans="1:4">
      <c r="A496" s="6">
        <v>493</v>
      </c>
      <c r="B496" s="6" t="s">
        <v>616</v>
      </c>
      <c r="C496" s="6" t="str">
        <f>"202203026901"</f>
        <v>202203026901</v>
      </c>
      <c r="D496" s="7" t="s">
        <v>617</v>
      </c>
    </row>
    <row r="497" ht="12" customHeight="1" spans="1:4">
      <c r="A497" s="6">
        <v>494</v>
      </c>
      <c r="B497" s="6" t="s">
        <v>618</v>
      </c>
      <c r="C497" s="6" t="str">
        <f>"202203063820"</f>
        <v>202203063820</v>
      </c>
      <c r="D497" s="7" t="s">
        <v>617</v>
      </c>
    </row>
    <row r="498" ht="12" customHeight="1" spans="1:4">
      <c r="A498" s="6">
        <v>495</v>
      </c>
      <c r="B498" s="6" t="s">
        <v>619</v>
      </c>
      <c r="C498" s="6" t="str">
        <f>"202203084925"</f>
        <v>202203084925</v>
      </c>
      <c r="D498" s="7" t="s">
        <v>617</v>
      </c>
    </row>
    <row r="499" ht="12" customHeight="1" spans="1:4">
      <c r="A499" s="6">
        <v>496</v>
      </c>
      <c r="B499" s="6" t="s">
        <v>620</v>
      </c>
      <c r="C499" s="6" t="str">
        <f>"202203025025"</f>
        <v>202203025025</v>
      </c>
      <c r="D499" s="7" t="s">
        <v>621</v>
      </c>
    </row>
    <row r="500" ht="12" customHeight="1" spans="1:4">
      <c r="A500" s="6">
        <v>497</v>
      </c>
      <c r="B500" s="6" t="s">
        <v>622</v>
      </c>
      <c r="C500" s="6" t="str">
        <f>"202203012611"</f>
        <v>202203012611</v>
      </c>
      <c r="D500" s="7" t="s">
        <v>621</v>
      </c>
    </row>
    <row r="501" ht="12" customHeight="1" spans="1:4">
      <c r="A501" s="6">
        <v>498</v>
      </c>
      <c r="B501" s="6" t="s">
        <v>623</v>
      </c>
      <c r="C501" s="6" t="str">
        <f>"202203046801"</f>
        <v>202203046801</v>
      </c>
      <c r="D501" s="7" t="s">
        <v>621</v>
      </c>
    </row>
    <row r="502" ht="12" customHeight="1" spans="1:4">
      <c r="A502" s="6">
        <v>499</v>
      </c>
      <c r="B502" s="6" t="s">
        <v>624</v>
      </c>
      <c r="C502" s="6" t="str">
        <f>"202203075314"</f>
        <v>202203075314</v>
      </c>
      <c r="D502" s="7" t="s">
        <v>625</v>
      </c>
    </row>
    <row r="503" ht="12" customHeight="1" spans="1:4">
      <c r="A503" s="6">
        <v>500</v>
      </c>
      <c r="B503" s="6" t="s">
        <v>626</v>
      </c>
      <c r="C503" s="6" t="str">
        <f>"202203081326"</f>
        <v>202203081326</v>
      </c>
      <c r="D503" s="7" t="s">
        <v>625</v>
      </c>
    </row>
    <row r="504" ht="12" customHeight="1" spans="1:4">
      <c r="A504" s="6">
        <v>501</v>
      </c>
      <c r="B504" s="6" t="s">
        <v>627</v>
      </c>
      <c r="C504" s="6" t="str">
        <f>"202203020330"</f>
        <v>202203020330</v>
      </c>
      <c r="D504" s="7" t="s">
        <v>625</v>
      </c>
    </row>
    <row r="505" ht="12" customHeight="1" spans="1:4">
      <c r="A505" s="6">
        <v>502</v>
      </c>
      <c r="B505" s="6" t="s">
        <v>628</v>
      </c>
      <c r="C505" s="6" t="str">
        <f>"202203046224"</f>
        <v>202203046224</v>
      </c>
      <c r="D505" s="7" t="s">
        <v>629</v>
      </c>
    </row>
    <row r="506" ht="12" customHeight="1" spans="1:4">
      <c r="A506" s="6">
        <v>503</v>
      </c>
      <c r="B506" s="6" t="s">
        <v>630</v>
      </c>
      <c r="C506" s="6" t="str">
        <f>"202203064116"</f>
        <v>202203064116</v>
      </c>
      <c r="D506" s="7" t="s">
        <v>629</v>
      </c>
    </row>
    <row r="507" ht="12" customHeight="1" spans="1:4">
      <c r="A507" s="6">
        <v>504</v>
      </c>
      <c r="B507" s="6" t="s">
        <v>631</v>
      </c>
      <c r="C507" s="6" t="str">
        <f>"202203012001"</f>
        <v>202203012001</v>
      </c>
      <c r="D507" s="7" t="s">
        <v>629</v>
      </c>
    </row>
    <row r="508" ht="12" customHeight="1" spans="1:4">
      <c r="A508" s="6">
        <v>505</v>
      </c>
      <c r="B508" s="6" t="s">
        <v>632</v>
      </c>
      <c r="C508" s="6" t="str">
        <f>"202203013004"</f>
        <v>202203013004</v>
      </c>
      <c r="D508" s="7" t="s">
        <v>633</v>
      </c>
    </row>
    <row r="509" ht="12" customHeight="1" spans="1:4">
      <c r="A509" s="6">
        <v>506</v>
      </c>
      <c r="B509" s="6" t="s">
        <v>634</v>
      </c>
      <c r="C509" s="6" t="str">
        <f>"202203071012"</f>
        <v>202203071012</v>
      </c>
      <c r="D509" s="7" t="s">
        <v>633</v>
      </c>
    </row>
    <row r="510" ht="12" customHeight="1" spans="1:4">
      <c r="A510" s="6">
        <v>507</v>
      </c>
      <c r="B510" s="6" t="s">
        <v>635</v>
      </c>
      <c r="C510" s="6" t="str">
        <f>"202203066502"</f>
        <v>202203066502</v>
      </c>
      <c r="D510" s="7" t="s">
        <v>633</v>
      </c>
    </row>
    <row r="511" ht="12" customHeight="1" spans="1:4">
      <c r="A511" s="6">
        <v>508</v>
      </c>
      <c r="B511" s="6" t="s">
        <v>636</v>
      </c>
      <c r="C511" s="6" t="str">
        <f>"202203014108"</f>
        <v>202203014108</v>
      </c>
      <c r="D511" s="7" t="s">
        <v>637</v>
      </c>
    </row>
    <row r="512" ht="12" customHeight="1" spans="1:4">
      <c r="A512" s="6">
        <v>509</v>
      </c>
      <c r="B512" s="6" t="s">
        <v>638</v>
      </c>
      <c r="C512" s="6" t="str">
        <f>"202203051302"</f>
        <v>202203051302</v>
      </c>
      <c r="D512" s="7" t="s">
        <v>637</v>
      </c>
    </row>
    <row r="513" ht="12" customHeight="1" spans="1:4">
      <c r="A513" s="6">
        <v>510</v>
      </c>
      <c r="B513" s="6" t="s">
        <v>639</v>
      </c>
      <c r="C513" s="6" t="str">
        <f>"202203032404"</f>
        <v>202203032404</v>
      </c>
      <c r="D513" s="7" t="s">
        <v>637</v>
      </c>
    </row>
    <row r="514" ht="12" customHeight="1" spans="1:4">
      <c r="A514" s="6">
        <v>511</v>
      </c>
      <c r="B514" s="6" t="s">
        <v>640</v>
      </c>
      <c r="C514" s="6" t="str">
        <f>"202203027723"</f>
        <v>202203027723</v>
      </c>
      <c r="D514" s="7" t="s">
        <v>641</v>
      </c>
    </row>
    <row r="515" ht="12" customHeight="1" spans="1:4">
      <c r="A515" s="6">
        <v>512</v>
      </c>
      <c r="B515" s="6" t="s">
        <v>642</v>
      </c>
      <c r="C515" s="6" t="str">
        <f>"202203063716"</f>
        <v>202203063716</v>
      </c>
      <c r="D515" s="7" t="s">
        <v>641</v>
      </c>
    </row>
    <row r="516" ht="12" customHeight="1" spans="1:4">
      <c r="A516" s="6">
        <v>513</v>
      </c>
      <c r="B516" s="6" t="s">
        <v>643</v>
      </c>
      <c r="C516" s="6" t="str">
        <f>"202203084129"</f>
        <v>202203084129</v>
      </c>
      <c r="D516" s="7" t="s">
        <v>641</v>
      </c>
    </row>
    <row r="517" ht="12" customHeight="1" spans="1:4">
      <c r="A517" s="6">
        <v>514</v>
      </c>
      <c r="B517" s="6" t="s">
        <v>644</v>
      </c>
      <c r="C517" s="6" t="str">
        <f>"202203083121"</f>
        <v>202203083121</v>
      </c>
      <c r="D517" s="7" t="s">
        <v>645</v>
      </c>
    </row>
    <row r="518" ht="12" customHeight="1" spans="1:4">
      <c r="A518" s="6">
        <v>515</v>
      </c>
      <c r="B518" s="6" t="s">
        <v>646</v>
      </c>
      <c r="C518" s="6" t="str">
        <f>"202203040228"</f>
        <v>202203040228</v>
      </c>
      <c r="D518" s="7" t="s">
        <v>645</v>
      </c>
    </row>
    <row r="519" ht="12" customHeight="1" spans="1:4">
      <c r="A519" s="6">
        <v>516</v>
      </c>
      <c r="B519" s="6" t="s">
        <v>647</v>
      </c>
      <c r="C519" s="6" t="str">
        <f>"202203044006"</f>
        <v>202203044006</v>
      </c>
      <c r="D519" s="7" t="s">
        <v>645</v>
      </c>
    </row>
    <row r="520" ht="12" customHeight="1" spans="1:4">
      <c r="A520" s="6">
        <v>517</v>
      </c>
      <c r="B520" s="6" t="s">
        <v>648</v>
      </c>
      <c r="C520" s="6" t="str">
        <f>"202203035316"</f>
        <v>202203035316</v>
      </c>
      <c r="D520" s="7" t="s">
        <v>649</v>
      </c>
    </row>
    <row r="521" ht="12" customHeight="1" spans="1:4">
      <c r="A521" s="6">
        <v>518</v>
      </c>
      <c r="B521" s="6" t="s">
        <v>650</v>
      </c>
      <c r="C521" s="6" t="str">
        <f>"202203012208"</f>
        <v>202203012208</v>
      </c>
      <c r="D521" s="7" t="s">
        <v>649</v>
      </c>
    </row>
    <row r="522" ht="12" customHeight="1" spans="1:4">
      <c r="A522" s="6">
        <v>519</v>
      </c>
      <c r="B522" s="6" t="s">
        <v>651</v>
      </c>
      <c r="C522" s="6" t="str">
        <f>"202203052426"</f>
        <v>202203052426</v>
      </c>
      <c r="D522" s="7" t="s">
        <v>649</v>
      </c>
    </row>
    <row r="523" ht="12" customHeight="1" spans="1:4">
      <c r="A523" s="6">
        <v>520</v>
      </c>
      <c r="B523" s="6" t="s">
        <v>652</v>
      </c>
      <c r="C523" s="6" t="str">
        <f>"202203112211"</f>
        <v>202203112211</v>
      </c>
      <c r="D523" s="7" t="s">
        <v>653</v>
      </c>
    </row>
    <row r="524" ht="12" customHeight="1" spans="1:4">
      <c r="A524" s="6">
        <v>521</v>
      </c>
      <c r="B524" s="6" t="s">
        <v>654</v>
      </c>
      <c r="C524" s="6" t="str">
        <f>"202203103522"</f>
        <v>202203103522</v>
      </c>
      <c r="D524" s="7" t="s">
        <v>653</v>
      </c>
    </row>
    <row r="525" ht="12" customHeight="1" spans="1:4">
      <c r="A525" s="6">
        <v>522</v>
      </c>
      <c r="B525" s="6" t="s">
        <v>655</v>
      </c>
      <c r="C525" s="6" t="str">
        <f>"202203113609"</f>
        <v>202203113609</v>
      </c>
      <c r="D525" s="7" t="s">
        <v>653</v>
      </c>
    </row>
    <row r="526" ht="12" customHeight="1" spans="1:4">
      <c r="A526" s="6">
        <v>523</v>
      </c>
      <c r="B526" s="6" t="s">
        <v>656</v>
      </c>
      <c r="C526" s="6" t="str">
        <f>"202203110821"</f>
        <v>202203110821</v>
      </c>
      <c r="D526" s="7" t="s">
        <v>653</v>
      </c>
    </row>
    <row r="527" ht="12" customHeight="1" spans="1:4">
      <c r="A527" s="6">
        <v>524</v>
      </c>
      <c r="B527" s="6" t="s">
        <v>657</v>
      </c>
      <c r="C527" s="6" t="str">
        <f>"202203090305"</f>
        <v>202203090305</v>
      </c>
      <c r="D527" s="7" t="s">
        <v>653</v>
      </c>
    </row>
    <row r="528" ht="12" customHeight="1" spans="1:4">
      <c r="A528" s="6">
        <v>525</v>
      </c>
      <c r="B528" s="6" t="s">
        <v>658</v>
      </c>
      <c r="C528" s="6" t="str">
        <f>"202203103017"</f>
        <v>202203103017</v>
      </c>
      <c r="D528" s="7" t="s">
        <v>653</v>
      </c>
    </row>
    <row r="529" ht="12" customHeight="1" spans="1:4">
      <c r="A529" s="6">
        <v>526</v>
      </c>
      <c r="B529" s="6" t="s">
        <v>659</v>
      </c>
      <c r="C529" s="6" t="str">
        <f>"202203102914"</f>
        <v>202203102914</v>
      </c>
      <c r="D529" s="7" t="s">
        <v>653</v>
      </c>
    </row>
    <row r="530" ht="12" customHeight="1" spans="1:4">
      <c r="A530" s="6">
        <v>527</v>
      </c>
      <c r="B530" s="6" t="s">
        <v>660</v>
      </c>
      <c r="C530" s="6" t="str">
        <f>"202203113307"</f>
        <v>202203113307</v>
      </c>
      <c r="D530" s="7" t="s">
        <v>653</v>
      </c>
    </row>
    <row r="531" ht="12" customHeight="1" spans="1:4">
      <c r="A531" s="6">
        <v>528</v>
      </c>
      <c r="B531" s="6" t="s">
        <v>661</v>
      </c>
      <c r="C531" s="6" t="str">
        <f>"202203102829"</f>
        <v>202203102829</v>
      </c>
      <c r="D531" s="7" t="s">
        <v>653</v>
      </c>
    </row>
    <row r="532" ht="12" customHeight="1" spans="1:4">
      <c r="A532" s="6">
        <v>529</v>
      </c>
      <c r="B532" s="6" t="s">
        <v>662</v>
      </c>
      <c r="C532" s="6" t="str">
        <f>"202203091121"</f>
        <v>202203091121</v>
      </c>
      <c r="D532" s="7" t="s">
        <v>653</v>
      </c>
    </row>
    <row r="533" ht="12" customHeight="1" spans="1:4">
      <c r="A533" s="6">
        <v>530</v>
      </c>
      <c r="B533" s="6" t="s">
        <v>663</v>
      </c>
      <c r="C533" s="6" t="str">
        <f>"202203132307"</f>
        <v>202203132307</v>
      </c>
      <c r="D533" s="7" t="s">
        <v>653</v>
      </c>
    </row>
    <row r="534" ht="12" customHeight="1" spans="1:4">
      <c r="A534" s="6">
        <v>531</v>
      </c>
      <c r="B534" s="6" t="s">
        <v>664</v>
      </c>
      <c r="C534" s="6" t="str">
        <f>"202203091016"</f>
        <v>202203091016</v>
      </c>
      <c r="D534" s="7" t="s">
        <v>653</v>
      </c>
    </row>
    <row r="535" ht="12" customHeight="1" spans="1:4">
      <c r="A535" s="6">
        <v>532</v>
      </c>
      <c r="B535" s="6" t="s">
        <v>665</v>
      </c>
      <c r="C535" s="6" t="str">
        <f>"202203124015"</f>
        <v>202203124015</v>
      </c>
      <c r="D535" s="7" t="s">
        <v>653</v>
      </c>
    </row>
    <row r="536" ht="12" customHeight="1" spans="1:4">
      <c r="A536" s="6">
        <v>533</v>
      </c>
      <c r="B536" s="6" t="s">
        <v>666</v>
      </c>
      <c r="C536" s="6" t="str">
        <f>"202203111428"</f>
        <v>202203111428</v>
      </c>
      <c r="D536" s="7" t="s">
        <v>653</v>
      </c>
    </row>
    <row r="537" ht="12" customHeight="1" spans="1:4">
      <c r="A537" s="6">
        <v>534</v>
      </c>
      <c r="B537" s="6" t="s">
        <v>667</v>
      </c>
      <c r="C537" s="6" t="str">
        <f>"202203122308"</f>
        <v>202203122308</v>
      </c>
      <c r="D537" s="7" t="s">
        <v>653</v>
      </c>
    </row>
    <row r="538" ht="12" customHeight="1" spans="1:4">
      <c r="A538" s="6">
        <v>535</v>
      </c>
      <c r="B538" s="6" t="s">
        <v>668</v>
      </c>
      <c r="C538" s="6" t="str">
        <f>"202203111118"</f>
        <v>202203111118</v>
      </c>
      <c r="D538" s="7" t="s">
        <v>653</v>
      </c>
    </row>
    <row r="539" ht="12" customHeight="1" spans="1:4">
      <c r="A539" s="6">
        <v>536</v>
      </c>
      <c r="B539" s="6" t="s">
        <v>669</v>
      </c>
      <c r="C539" s="6" t="str">
        <f>"202203122030"</f>
        <v>202203122030</v>
      </c>
      <c r="D539" s="7" t="s">
        <v>653</v>
      </c>
    </row>
    <row r="540" ht="12" customHeight="1" spans="1:4">
      <c r="A540" s="6">
        <v>537</v>
      </c>
      <c r="B540" s="6" t="s">
        <v>670</v>
      </c>
      <c r="C540" s="6" t="str">
        <f>"202203091325"</f>
        <v>202203091325</v>
      </c>
      <c r="D540" s="7" t="s">
        <v>653</v>
      </c>
    </row>
    <row r="541" ht="12" customHeight="1" spans="1:4">
      <c r="A541" s="6">
        <v>538</v>
      </c>
      <c r="B541" s="6" t="s">
        <v>671</v>
      </c>
      <c r="C541" s="6" t="str">
        <f>"202203112227"</f>
        <v>202203112227</v>
      </c>
      <c r="D541" s="7" t="s">
        <v>653</v>
      </c>
    </row>
    <row r="542" ht="12" customHeight="1" spans="1:4">
      <c r="A542" s="6">
        <v>539</v>
      </c>
      <c r="B542" s="6" t="s">
        <v>672</v>
      </c>
      <c r="C542" s="6" t="str">
        <f>"202203091419"</f>
        <v>202203091419</v>
      </c>
      <c r="D542" s="7" t="s">
        <v>653</v>
      </c>
    </row>
    <row r="543" ht="12" customHeight="1" spans="1:4">
      <c r="A543" s="6">
        <v>540</v>
      </c>
      <c r="B543" s="6" t="s">
        <v>673</v>
      </c>
      <c r="C543" s="6" t="str">
        <f>"202203103201"</f>
        <v>202203103201</v>
      </c>
      <c r="D543" s="7" t="s">
        <v>653</v>
      </c>
    </row>
    <row r="544" ht="12" customHeight="1" spans="1:4">
      <c r="A544" s="6">
        <v>541</v>
      </c>
      <c r="B544" s="6" t="s">
        <v>674</v>
      </c>
      <c r="C544" s="6" t="str">
        <f>"202203131906"</f>
        <v>202203131906</v>
      </c>
      <c r="D544" s="7" t="s">
        <v>653</v>
      </c>
    </row>
    <row r="545" ht="12" customHeight="1" spans="1:4">
      <c r="A545" s="6">
        <v>542</v>
      </c>
      <c r="B545" s="6" t="s">
        <v>675</v>
      </c>
      <c r="C545" s="6" t="str">
        <f>"202203091317"</f>
        <v>202203091317</v>
      </c>
      <c r="D545" s="7" t="s">
        <v>653</v>
      </c>
    </row>
    <row r="546" ht="12" customHeight="1" spans="1:4">
      <c r="A546" s="6">
        <v>543</v>
      </c>
      <c r="B546" s="6" t="s">
        <v>676</v>
      </c>
      <c r="C546" s="6" t="str">
        <f>"202203120614"</f>
        <v>202203120614</v>
      </c>
      <c r="D546" s="7" t="s">
        <v>653</v>
      </c>
    </row>
    <row r="547" ht="12" customHeight="1" spans="1:4">
      <c r="A547" s="6">
        <v>544</v>
      </c>
      <c r="B547" s="6" t="s">
        <v>677</v>
      </c>
      <c r="C547" s="6" t="str">
        <f>"202203111521"</f>
        <v>202203111521</v>
      </c>
      <c r="D547" s="7" t="s">
        <v>653</v>
      </c>
    </row>
    <row r="548" ht="12" customHeight="1" spans="1:4">
      <c r="A548" s="6">
        <v>545</v>
      </c>
      <c r="B548" s="6" t="s">
        <v>678</v>
      </c>
      <c r="C548" s="6" t="str">
        <f>"202203121024"</f>
        <v>202203121024</v>
      </c>
      <c r="D548" s="7" t="s">
        <v>653</v>
      </c>
    </row>
    <row r="549" ht="12" customHeight="1" spans="1:4">
      <c r="A549" s="6">
        <v>546</v>
      </c>
      <c r="B549" s="6" t="s">
        <v>679</v>
      </c>
      <c r="C549" s="6" t="str">
        <f>"202203113326"</f>
        <v>202203113326</v>
      </c>
      <c r="D549" s="7" t="s">
        <v>653</v>
      </c>
    </row>
    <row r="550" ht="12" customHeight="1" spans="1:4">
      <c r="A550" s="6">
        <v>547</v>
      </c>
      <c r="B550" s="6" t="s">
        <v>680</v>
      </c>
      <c r="C550" s="6" t="str">
        <f>"202203110708"</f>
        <v>202203110708</v>
      </c>
      <c r="D550" s="7" t="s">
        <v>653</v>
      </c>
    </row>
    <row r="551" ht="12" customHeight="1" spans="1:4">
      <c r="A551" s="6">
        <v>548</v>
      </c>
      <c r="B551" s="6" t="s">
        <v>681</v>
      </c>
      <c r="C551" s="6" t="str">
        <f>"202203102309"</f>
        <v>202203102309</v>
      </c>
      <c r="D551" s="7" t="s">
        <v>653</v>
      </c>
    </row>
    <row r="552" ht="12" customHeight="1" spans="1:4">
      <c r="A552" s="6">
        <v>549</v>
      </c>
      <c r="B552" s="6" t="s">
        <v>682</v>
      </c>
      <c r="C552" s="6" t="str">
        <f>"202203090218"</f>
        <v>202203090218</v>
      </c>
      <c r="D552" s="7" t="s">
        <v>653</v>
      </c>
    </row>
    <row r="553" ht="12" customHeight="1" spans="1:4">
      <c r="A553" s="6">
        <v>550</v>
      </c>
      <c r="B553" s="6" t="s">
        <v>683</v>
      </c>
      <c r="C553" s="6" t="str">
        <f>"202203091207"</f>
        <v>202203091207</v>
      </c>
      <c r="D553" s="7" t="s">
        <v>684</v>
      </c>
    </row>
    <row r="554" ht="12" customHeight="1" spans="1:4">
      <c r="A554" s="6">
        <v>551</v>
      </c>
      <c r="B554" s="6" t="s">
        <v>685</v>
      </c>
      <c r="C554" s="6" t="str">
        <f>"202203121510"</f>
        <v>202203121510</v>
      </c>
      <c r="D554" s="7" t="s">
        <v>684</v>
      </c>
    </row>
    <row r="555" ht="12" customHeight="1" spans="1:4">
      <c r="A555" s="6">
        <v>552</v>
      </c>
      <c r="B555" s="6" t="s">
        <v>686</v>
      </c>
      <c r="C555" s="6" t="str">
        <f>"202203091506"</f>
        <v>202203091506</v>
      </c>
      <c r="D555" s="7" t="s">
        <v>684</v>
      </c>
    </row>
    <row r="556" ht="12" customHeight="1" spans="1:4">
      <c r="A556" s="6">
        <v>553</v>
      </c>
      <c r="B556" s="6" t="s">
        <v>687</v>
      </c>
      <c r="C556" s="6" t="str">
        <f>"202203113128"</f>
        <v>202203113128</v>
      </c>
      <c r="D556" s="7" t="s">
        <v>684</v>
      </c>
    </row>
    <row r="557" ht="12" customHeight="1" spans="1:4">
      <c r="A557" s="6">
        <v>554</v>
      </c>
      <c r="B557" s="6" t="s">
        <v>688</v>
      </c>
      <c r="C557" s="6" t="str">
        <f>"202203091013"</f>
        <v>202203091013</v>
      </c>
      <c r="D557" s="7" t="s">
        <v>684</v>
      </c>
    </row>
    <row r="558" ht="12" customHeight="1" spans="1:4">
      <c r="A558" s="6">
        <v>555</v>
      </c>
      <c r="B558" s="6" t="s">
        <v>689</v>
      </c>
      <c r="C558" s="6" t="str">
        <f>"202203090505"</f>
        <v>202203090505</v>
      </c>
      <c r="D558" s="7" t="s">
        <v>684</v>
      </c>
    </row>
    <row r="559" ht="12" customHeight="1" spans="1:4">
      <c r="A559" s="6">
        <v>556</v>
      </c>
      <c r="B559" s="6" t="s">
        <v>690</v>
      </c>
      <c r="C559" s="6" t="str">
        <f>"202203111026"</f>
        <v>202203111026</v>
      </c>
      <c r="D559" s="7" t="s">
        <v>684</v>
      </c>
    </row>
    <row r="560" ht="12" customHeight="1" spans="1:4">
      <c r="A560" s="6">
        <v>557</v>
      </c>
      <c r="B560" s="6" t="s">
        <v>691</v>
      </c>
      <c r="C560" s="6" t="str">
        <f>"202203114128"</f>
        <v>202203114128</v>
      </c>
      <c r="D560" s="7" t="s">
        <v>684</v>
      </c>
    </row>
    <row r="561" ht="12" customHeight="1" spans="1:4">
      <c r="A561" s="6">
        <v>558</v>
      </c>
      <c r="B561" s="6" t="s">
        <v>692</v>
      </c>
      <c r="C561" s="6" t="str">
        <f>"202203131526"</f>
        <v>202203131526</v>
      </c>
      <c r="D561" s="7" t="s">
        <v>684</v>
      </c>
    </row>
    <row r="562" ht="12" customHeight="1" spans="1:4">
      <c r="A562" s="6">
        <v>559</v>
      </c>
      <c r="B562" s="6" t="s">
        <v>693</v>
      </c>
      <c r="C562" s="6" t="str">
        <f>"202203091816"</f>
        <v>202203091816</v>
      </c>
      <c r="D562" s="7" t="s">
        <v>684</v>
      </c>
    </row>
    <row r="563" ht="12" customHeight="1" spans="1:4">
      <c r="A563" s="6">
        <v>560</v>
      </c>
      <c r="B563" s="6" t="s">
        <v>694</v>
      </c>
      <c r="C563" s="6" t="str">
        <f>"202203100303"</f>
        <v>202203100303</v>
      </c>
      <c r="D563" s="7" t="s">
        <v>684</v>
      </c>
    </row>
    <row r="564" ht="12" customHeight="1" spans="1:4">
      <c r="A564" s="6">
        <v>561</v>
      </c>
      <c r="B564" s="6" t="s">
        <v>695</v>
      </c>
      <c r="C564" s="6" t="str">
        <f>"202203100530"</f>
        <v>202203100530</v>
      </c>
      <c r="D564" s="7" t="s">
        <v>684</v>
      </c>
    </row>
    <row r="565" ht="12" customHeight="1" spans="1:4">
      <c r="A565" s="6">
        <v>562</v>
      </c>
      <c r="B565" s="6" t="s">
        <v>696</v>
      </c>
      <c r="C565" s="6" t="str">
        <f>"202203122903"</f>
        <v>202203122903</v>
      </c>
      <c r="D565" s="7" t="s">
        <v>684</v>
      </c>
    </row>
    <row r="566" ht="12" customHeight="1" spans="1:4">
      <c r="A566" s="6">
        <v>563</v>
      </c>
      <c r="B566" s="6" t="s">
        <v>697</v>
      </c>
      <c r="C566" s="6" t="str">
        <f>"202203100420"</f>
        <v>202203100420</v>
      </c>
      <c r="D566" s="7" t="s">
        <v>684</v>
      </c>
    </row>
    <row r="567" ht="12" customHeight="1" spans="1:4">
      <c r="A567" s="6">
        <v>564</v>
      </c>
      <c r="B567" s="6" t="s">
        <v>698</v>
      </c>
      <c r="C567" s="6" t="str">
        <f>"202203090310"</f>
        <v>202203090310</v>
      </c>
      <c r="D567" s="7" t="s">
        <v>684</v>
      </c>
    </row>
    <row r="568" ht="12" customHeight="1" spans="1:4">
      <c r="A568" s="6">
        <v>565</v>
      </c>
      <c r="B568" s="6" t="s">
        <v>699</v>
      </c>
      <c r="C568" s="6" t="str">
        <f>"202203111002"</f>
        <v>202203111002</v>
      </c>
      <c r="D568" s="7" t="s">
        <v>684</v>
      </c>
    </row>
    <row r="569" ht="12" customHeight="1" spans="1:4">
      <c r="A569" s="6">
        <v>566</v>
      </c>
      <c r="B569" s="6" t="s">
        <v>700</v>
      </c>
      <c r="C569" s="6" t="str">
        <f>"202203112023"</f>
        <v>202203112023</v>
      </c>
      <c r="D569" s="7" t="s">
        <v>684</v>
      </c>
    </row>
    <row r="570" ht="12" customHeight="1" spans="1:4">
      <c r="A570" s="6">
        <v>567</v>
      </c>
      <c r="B570" s="6" t="s">
        <v>701</v>
      </c>
      <c r="C570" s="6" t="str">
        <f>"202203111810"</f>
        <v>202203111810</v>
      </c>
      <c r="D570" s="7" t="s">
        <v>684</v>
      </c>
    </row>
    <row r="571" ht="12" customHeight="1" spans="1:4">
      <c r="A571" s="6">
        <v>568</v>
      </c>
      <c r="B571" s="6" t="s">
        <v>702</v>
      </c>
      <c r="C571" s="6" t="str">
        <f>"202203091418"</f>
        <v>202203091418</v>
      </c>
      <c r="D571" s="7" t="s">
        <v>684</v>
      </c>
    </row>
    <row r="572" ht="12" customHeight="1" spans="1:4">
      <c r="A572" s="6">
        <v>569</v>
      </c>
      <c r="B572" s="6" t="s">
        <v>703</v>
      </c>
      <c r="C572" s="6" t="str">
        <f>"202203091030"</f>
        <v>202203091030</v>
      </c>
      <c r="D572" s="7" t="s">
        <v>684</v>
      </c>
    </row>
    <row r="573" ht="12" customHeight="1" spans="1:4">
      <c r="A573" s="6">
        <v>570</v>
      </c>
      <c r="B573" s="6" t="s">
        <v>704</v>
      </c>
      <c r="C573" s="6" t="str">
        <f>"202203123130"</f>
        <v>202203123130</v>
      </c>
      <c r="D573" s="7" t="s">
        <v>684</v>
      </c>
    </row>
    <row r="574" ht="12" customHeight="1" spans="1:4">
      <c r="A574" s="6">
        <v>571</v>
      </c>
      <c r="B574" s="6" t="s">
        <v>705</v>
      </c>
      <c r="C574" s="6" t="str">
        <f>"202203131909"</f>
        <v>202203131909</v>
      </c>
      <c r="D574" s="7" t="s">
        <v>684</v>
      </c>
    </row>
    <row r="575" ht="12" customHeight="1" spans="1:4">
      <c r="A575" s="6">
        <v>572</v>
      </c>
      <c r="B575" s="6" t="s">
        <v>706</v>
      </c>
      <c r="C575" s="6" t="str">
        <f>"202203124209"</f>
        <v>202203124209</v>
      </c>
      <c r="D575" s="7" t="s">
        <v>684</v>
      </c>
    </row>
    <row r="576" ht="12" customHeight="1" spans="1:4">
      <c r="A576" s="6">
        <v>573</v>
      </c>
      <c r="B576" s="6" t="s">
        <v>707</v>
      </c>
      <c r="C576" s="6" t="str">
        <f>"202203130523"</f>
        <v>202203130523</v>
      </c>
      <c r="D576" s="7" t="s">
        <v>684</v>
      </c>
    </row>
    <row r="577" ht="12" customHeight="1" spans="1:4">
      <c r="A577" s="6">
        <v>574</v>
      </c>
      <c r="B577" s="6" t="s">
        <v>708</v>
      </c>
      <c r="C577" s="6" t="str">
        <f>"202203092520"</f>
        <v>202203092520</v>
      </c>
      <c r="D577" s="7" t="s">
        <v>684</v>
      </c>
    </row>
    <row r="578" ht="12" customHeight="1" spans="1:4">
      <c r="A578" s="6">
        <v>575</v>
      </c>
      <c r="B578" s="6" t="s">
        <v>709</v>
      </c>
      <c r="C578" s="6" t="str">
        <f>"202203111315"</f>
        <v>202203111315</v>
      </c>
      <c r="D578" s="7" t="s">
        <v>684</v>
      </c>
    </row>
    <row r="579" ht="12" customHeight="1" spans="1:4">
      <c r="A579" s="6">
        <v>576</v>
      </c>
      <c r="B579" s="6" t="s">
        <v>710</v>
      </c>
      <c r="C579" s="6" t="str">
        <f>"202203124611"</f>
        <v>202203124611</v>
      </c>
      <c r="D579" s="7" t="s">
        <v>684</v>
      </c>
    </row>
    <row r="580" ht="12" customHeight="1" spans="1:4">
      <c r="A580" s="6">
        <v>577</v>
      </c>
      <c r="B580" s="6" t="s">
        <v>711</v>
      </c>
      <c r="C580" s="6" t="str">
        <f>"202203103528"</f>
        <v>202203103528</v>
      </c>
      <c r="D580" s="7" t="s">
        <v>684</v>
      </c>
    </row>
    <row r="581" ht="12" customHeight="1" spans="1:4">
      <c r="A581" s="6">
        <v>578</v>
      </c>
      <c r="B581" s="6" t="s">
        <v>712</v>
      </c>
      <c r="C581" s="6" t="str">
        <f>"202203102105"</f>
        <v>202203102105</v>
      </c>
      <c r="D581" s="7" t="s">
        <v>684</v>
      </c>
    </row>
    <row r="582" ht="12" customHeight="1" spans="1:4">
      <c r="A582" s="6">
        <v>579</v>
      </c>
      <c r="B582" s="6" t="s">
        <v>713</v>
      </c>
      <c r="C582" s="6" t="str">
        <f>"202203090523"</f>
        <v>202203090523</v>
      </c>
      <c r="D582" s="7" t="s">
        <v>684</v>
      </c>
    </row>
    <row r="583" ht="12" customHeight="1" spans="1:4">
      <c r="A583" s="6">
        <v>580</v>
      </c>
      <c r="B583" s="6" t="s">
        <v>714</v>
      </c>
      <c r="C583" s="6" t="str">
        <f>"202203101403"</f>
        <v>202203101403</v>
      </c>
      <c r="D583" s="7" t="s">
        <v>715</v>
      </c>
    </row>
    <row r="584" ht="12" customHeight="1" spans="1:4">
      <c r="A584" s="6">
        <v>581</v>
      </c>
      <c r="B584" s="6" t="s">
        <v>716</v>
      </c>
      <c r="C584" s="6" t="str">
        <f>"202203102323"</f>
        <v>202203102323</v>
      </c>
      <c r="D584" s="7" t="s">
        <v>715</v>
      </c>
    </row>
    <row r="585" ht="12" customHeight="1" spans="1:4">
      <c r="A585" s="6">
        <v>582</v>
      </c>
      <c r="B585" s="6" t="s">
        <v>717</v>
      </c>
      <c r="C585" s="6" t="str">
        <f>"202203091211"</f>
        <v>202203091211</v>
      </c>
      <c r="D585" s="7" t="s">
        <v>715</v>
      </c>
    </row>
    <row r="586" ht="12" customHeight="1" spans="1:4">
      <c r="A586" s="6">
        <v>583</v>
      </c>
      <c r="B586" s="6" t="s">
        <v>718</v>
      </c>
      <c r="C586" s="6" t="str">
        <f>"202203090514"</f>
        <v>202203090514</v>
      </c>
      <c r="D586" s="7" t="s">
        <v>715</v>
      </c>
    </row>
    <row r="587" ht="12" customHeight="1" spans="1:4">
      <c r="A587" s="6">
        <v>584</v>
      </c>
      <c r="B587" s="6" t="s">
        <v>719</v>
      </c>
      <c r="C587" s="6" t="str">
        <f>"202203101110"</f>
        <v>202203101110</v>
      </c>
      <c r="D587" s="7" t="s">
        <v>715</v>
      </c>
    </row>
    <row r="588" ht="12" customHeight="1" spans="1:4">
      <c r="A588" s="6">
        <v>585</v>
      </c>
      <c r="B588" s="6" t="s">
        <v>720</v>
      </c>
      <c r="C588" s="6" t="str">
        <f>"202203102811"</f>
        <v>202203102811</v>
      </c>
      <c r="D588" s="7" t="s">
        <v>715</v>
      </c>
    </row>
    <row r="589" ht="12" customHeight="1" spans="1:4">
      <c r="A589" s="6">
        <v>586</v>
      </c>
      <c r="B589" s="6" t="s">
        <v>721</v>
      </c>
      <c r="C589" s="6" t="str">
        <f>"202203120218"</f>
        <v>202203120218</v>
      </c>
      <c r="D589" s="7" t="s">
        <v>715</v>
      </c>
    </row>
    <row r="590" ht="12" customHeight="1" spans="1:4">
      <c r="A590" s="6">
        <v>587</v>
      </c>
      <c r="B590" s="6" t="s">
        <v>722</v>
      </c>
      <c r="C590" s="6" t="str">
        <f>"202203110110"</f>
        <v>202203110110</v>
      </c>
      <c r="D590" s="7" t="s">
        <v>715</v>
      </c>
    </row>
    <row r="591" ht="12" customHeight="1" spans="1:4">
      <c r="A591" s="6">
        <v>588</v>
      </c>
      <c r="B591" s="6" t="s">
        <v>723</v>
      </c>
      <c r="C591" s="6" t="str">
        <f>"202203100124"</f>
        <v>202203100124</v>
      </c>
      <c r="D591" s="7" t="s">
        <v>715</v>
      </c>
    </row>
    <row r="592" ht="12" customHeight="1" spans="1:4">
      <c r="A592" s="6">
        <v>589</v>
      </c>
      <c r="B592" s="6" t="s">
        <v>724</v>
      </c>
      <c r="C592" s="6" t="str">
        <f>"202203101207"</f>
        <v>202203101207</v>
      </c>
      <c r="D592" s="7" t="s">
        <v>715</v>
      </c>
    </row>
    <row r="593" ht="12" customHeight="1" spans="1:4">
      <c r="A593" s="6">
        <v>590</v>
      </c>
      <c r="B593" s="6" t="s">
        <v>725</v>
      </c>
      <c r="C593" s="6" t="str">
        <f>"202203113903"</f>
        <v>202203113903</v>
      </c>
      <c r="D593" s="7" t="s">
        <v>715</v>
      </c>
    </row>
    <row r="594" ht="12" customHeight="1" spans="1:4">
      <c r="A594" s="6">
        <v>591</v>
      </c>
      <c r="B594" s="6" t="s">
        <v>726</v>
      </c>
      <c r="C594" s="6" t="str">
        <f>"202203114209"</f>
        <v>202203114209</v>
      </c>
      <c r="D594" s="7" t="s">
        <v>715</v>
      </c>
    </row>
    <row r="595" ht="12" customHeight="1" spans="1:4">
      <c r="A595" s="6">
        <v>592</v>
      </c>
      <c r="B595" s="6" t="s">
        <v>727</v>
      </c>
      <c r="C595" s="6" t="str">
        <f>"202203122420"</f>
        <v>202203122420</v>
      </c>
      <c r="D595" s="7" t="s">
        <v>715</v>
      </c>
    </row>
    <row r="596" ht="12" customHeight="1" spans="1:4">
      <c r="A596" s="6">
        <v>593</v>
      </c>
      <c r="B596" s="6" t="s">
        <v>728</v>
      </c>
      <c r="C596" s="6" t="str">
        <f>"202203110129"</f>
        <v>202203110129</v>
      </c>
      <c r="D596" s="7" t="s">
        <v>715</v>
      </c>
    </row>
    <row r="597" ht="12" customHeight="1" spans="1:4">
      <c r="A597" s="6">
        <v>594</v>
      </c>
      <c r="B597" s="6" t="s">
        <v>729</v>
      </c>
      <c r="C597" s="6" t="str">
        <f>"202203112608"</f>
        <v>202203112608</v>
      </c>
      <c r="D597" s="7" t="s">
        <v>715</v>
      </c>
    </row>
    <row r="598" ht="12" customHeight="1" spans="1:4">
      <c r="A598" s="6">
        <v>595</v>
      </c>
      <c r="B598" s="6" t="s">
        <v>730</v>
      </c>
      <c r="C598" s="6" t="str">
        <f>"202203113918"</f>
        <v>202203113918</v>
      </c>
      <c r="D598" s="7" t="s">
        <v>715</v>
      </c>
    </row>
    <row r="599" ht="12" customHeight="1" spans="1:4">
      <c r="A599" s="6">
        <v>596</v>
      </c>
      <c r="B599" s="6" t="s">
        <v>731</v>
      </c>
      <c r="C599" s="6" t="str">
        <f>"202203124116"</f>
        <v>202203124116</v>
      </c>
      <c r="D599" s="7" t="s">
        <v>715</v>
      </c>
    </row>
    <row r="600" ht="12" customHeight="1" spans="1:4">
      <c r="A600" s="6">
        <v>597</v>
      </c>
      <c r="B600" s="6" t="s">
        <v>732</v>
      </c>
      <c r="C600" s="6" t="str">
        <f>"202203091701"</f>
        <v>202203091701</v>
      </c>
      <c r="D600" s="7" t="s">
        <v>715</v>
      </c>
    </row>
    <row r="601" ht="12" customHeight="1" spans="1:4">
      <c r="A601" s="6">
        <v>598</v>
      </c>
      <c r="B601" s="6" t="s">
        <v>733</v>
      </c>
      <c r="C601" s="6" t="str">
        <f>"202203132426"</f>
        <v>202203132426</v>
      </c>
      <c r="D601" s="7" t="s">
        <v>734</v>
      </c>
    </row>
    <row r="602" ht="12" customHeight="1" spans="1:4">
      <c r="A602" s="6">
        <v>599</v>
      </c>
      <c r="B602" s="6" t="s">
        <v>735</v>
      </c>
      <c r="C602" s="6" t="str">
        <f>"202203092607"</f>
        <v>202203092607</v>
      </c>
      <c r="D602" s="7" t="s">
        <v>734</v>
      </c>
    </row>
    <row r="603" ht="12" customHeight="1" spans="1:4">
      <c r="A603" s="6">
        <v>600</v>
      </c>
      <c r="B603" s="6" t="s">
        <v>736</v>
      </c>
      <c r="C603" s="6" t="str">
        <f>"202203100119"</f>
        <v>202203100119</v>
      </c>
      <c r="D603" s="7" t="s">
        <v>734</v>
      </c>
    </row>
    <row r="604" ht="12" customHeight="1" spans="1:4">
      <c r="A604" s="6">
        <v>601</v>
      </c>
      <c r="B604" s="6" t="s">
        <v>737</v>
      </c>
      <c r="C604" s="6" t="str">
        <f>"202203092327"</f>
        <v>202203092327</v>
      </c>
      <c r="D604" s="7" t="s">
        <v>734</v>
      </c>
    </row>
    <row r="605" ht="12" customHeight="1" spans="1:4">
      <c r="A605" s="6">
        <v>602</v>
      </c>
      <c r="B605" s="6" t="s">
        <v>738</v>
      </c>
      <c r="C605" s="6" t="str">
        <f>"202203120617"</f>
        <v>202203120617</v>
      </c>
      <c r="D605" s="7" t="s">
        <v>734</v>
      </c>
    </row>
    <row r="606" ht="12" customHeight="1" spans="1:4">
      <c r="A606" s="6">
        <v>603</v>
      </c>
      <c r="B606" s="6" t="s">
        <v>739</v>
      </c>
      <c r="C606" s="6" t="str">
        <f>"202203092506"</f>
        <v>202203092506</v>
      </c>
      <c r="D606" s="7" t="s">
        <v>734</v>
      </c>
    </row>
    <row r="607" ht="12" customHeight="1" spans="1:4">
      <c r="A607" s="6">
        <v>604</v>
      </c>
      <c r="B607" s="6" t="s">
        <v>740</v>
      </c>
      <c r="C607" s="6" t="str">
        <f>"202203101304"</f>
        <v>202203101304</v>
      </c>
      <c r="D607" s="7" t="s">
        <v>734</v>
      </c>
    </row>
    <row r="608" ht="12" customHeight="1" spans="1:4">
      <c r="A608" s="6">
        <v>605</v>
      </c>
      <c r="B608" s="6" t="s">
        <v>741</v>
      </c>
      <c r="C608" s="6" t="str">
        <f>"202203101525"</f>
        <v>202203101525</v>
      </c>
      <c r="D608" s="7" t="s">
        <v>734</v>
      </c>
    </row>
    <row r="609" ht="12" customHeight="1" spans="1:4">
      <c r="A609" s="6">
        <v>606</v>
      </c>
      <c r="B609" s="6" t="s">
        <v>742</v>
      </c>
      <c r="C609" s="6" t="str">
        <f>"202203111823"</f>
        <v>202203111823</v>
      </c>
      <c r="D609" s="7" t="s">
        <v>734</v>
      </c>
    </row>
    <row r="610" ht="12" customHeight="1" spans="1:4">
      <c r="A610" s="6">
        <v>607</v>
      </c>
      <c r="B610" s="6" t="s">
        <v>743</v>
      </c>
      <c r="C610" s="6" t="str">
        <f>"202203103112"</f>
        <v>202203103112</v>
      </c>
      <c r="D610" s="7" t="s">
        <v>744</v>
      </c>
    </row>
    <row r="611" ht="12" customHeight="1" spans="1:4">
      <c r="A611" s="6">
        <v>608</v>
      </c>
      <c r="B611" s="6" t="s">
        <v>745</v>
      </c>
      <c r="C611" s="6" t="str">
        <f>"202203124919"</f>
        <v>202203124919</v>
      </c>
      <c r="D611" s="7" t="s">
        <v>744</v>
      </c>
    </row>
    <row r="612" ht="12" customHeight="1" spans="1:4">
      <c r="A612" s="6">
        <v>609</v>
      </c>
      <c r="B612" s="6" t="s">
        <v>746</v>
      </c>
      <c r="C612" s="6" t="str">
        <f>"202203102602"</f>
        <v>202203102602</v>
      </c>
      <c r="D612" s="7" t="s">
        <v>744</v>
      </c>
    </row>
    <row r="613" ht="12" customHeight="1" spans="1:4">
      <c r="A613" s="6">
        <v>610</v>
      </c>
      <c r="B613" s="6" t="s">
        <v>747</v>
      </c>
      <c r="C613" s="6" t="str">
        <f>"202203091903"</f>
        <v>202203091903</v>
      </c>
      <c r="D613" s="7" t="s">
        <v>744</v>
      </c>
    </row>
    <row r="614" ht="12" customHeight="1" spans="1:4">
      <c r="A614" s="6">
        <v>611</v>
      </c>
      <c r="B614" s="6" t="s">
        <v>748</v>
      </c>
      <c r="C614" s="6" t="str">
        <f>"202203091009"</f>
        <v>202203091009</v>
      </c>
      <c r="D614" s="7" t="s">
        <v>744</v>
      </c>
    </row>
    <row r="615" ht="12" customHeight="1" spans="1:4">
      <c r="A615" s="6">
        <v>612</v>
      </c>
      <c r="B615" s="6" t="s">
        <v>749</v>
      </c>
      <c r="C615" s="6" t="str">
        <f>"202203103012"</f>
        <v>202203103012</v>
      </c>
      <c r="D615" s="7" t="s">
        <v>744</v>
      </c>
    </row>
    <row r="616" ht="12" customHeight="1" spans="1:4">
      <c r="A616" s="6">
        <v>613</v>
      </c>
      <c r="B616" s="6" t="s">
        <v>750</v>
      </c>
      <c r="C616" s="6" t="str">
        <f>"202203102804"</f>
        <v>202203102804</v>
      </c>
      <c r="D616" s="7" t="s">
        <v>751</v>
      </c>
    </row>
    <row r="617" ht="12" customHeight="1" spans="1:4">
      <c r="A617" s="6">
        <v>614</v>
      </c>
      <c r="B617" s="6" t="s">
        <v>752</v>
      </c>
      <c r="C617" s="6" t="str">
        <f>"202203091515"</f>
        <v>202203091515</v>
      </c>
      <c r="D617" s="7" t="s">
        <v>751</v>
      </c>
    </row>
    <row r="618" ht="12" customHeight="1" spans="1:4">
      <c r="A618" s="6">
        <v>615</v>
      </c>
      <c r="B618" s="6" t="s">
        <v>753</v>
      </c>
      <c r="C618" s="6" t="str">
        <f>"202203103323"</f>
        <v>202203103323</v>
      </c>
      <c r="D618" s="7" t="s">
        <v>751</v>
      </c>
    </row>
    <row r="619" ht="12" customHeight="1" spans="1:4">
      <c r="A619" s="6">
        <v>616</v>
      </c>
      <c r="B619" s="6" t="s">
        <v>754</v>
      </c>
      <c r="C619" s="6" t="str">
        <f>"202203113929"</f>
        <v>202203113929</v>
      </c>
      <c r="D619" s="7" t="s">
        <v>751</v>
      </c>
    </row>
    <row r="620" ht="12" customHeight="1" spans="1:4">
      <c r="A620" s="6">
        <v>617</v>
      </c>
      <c r="B620" s="6" t="s">
        <v>755</v>
      </c>
      <c r="C620" s="6" t="str">
        <f>"202203092512"</f>
        <v>202203092512</v>
      </c>
      <c r="D620" s="7" t="s">
        <v>751</v>
      </c>
    </row>
    <row r="621" ht="12" customHeight="1" spans="1:4">
      <c r="A621" s="6">
        <v>618</v>
      </c>
      <c r="B621" s="6" t="s">
        <v>756</v>
      </c>
      <c r="C621" s="6" t="str">
        <f>"202203101409"</f>
        <v>202203101409</v>
      </c>
      <c r="D621" s="7" t="s">
        <v>751</v>
      </c>
    </row>
    <row r="622" ht="12" customHeight="1" spans="1:4">
      <c r="A622" s="6">
        <v>619</v>
      </c>
      <c r="B622" s="6" t="s">
        <v>757</v>
      </c>
      <c r="C622" s="6" t="str">
        <f>"202203090420"</f>
        <v>202203090420</v>
      </c>
      <c r="D622" s="7" t="s">
        <v>758</v>
      </c>
    </row>
    <row r="623" ht="12" customHeight="1" spans="1:4">
      <c r="A623" s="6">
        <v>620</v>
      </c>
      <c r="B623" s="6" t="s">
        <v>759</v>
      </c>
      <c r="C623" s="6" t="str">
        <f>"202203110328"</f>
        <v>202203110328</v>
      </c>
      <c r="D623" s="7" t="s">
        <v>758</v>
      </c>
    </row>
    <row r="624" ht="12" customHeight="1" spans="1:4">
      <c r="A624" s="6">
        <v>621</v>
      </c>
      <c r="B624" s="6" t="s">
        <v>760</v>
      </c>
      <c r="C624" s="6" t="str">
        <f>"202203092611"</f>
        <v>202203092611</v>
      </c>
      <c r="D624" s="7" t="s">
        <v>758</v>
      </c>
    </row>
    <row r="625" ht="12" customHeight="1" spans="1:4">
      <c r="A625" s="6">
        <v>622</v>
      </c>
      <c r="B625" s="6" t="s">
        <v>646</v>
      </c>
      <c r="C625" s="6" t="str">
        <f>"202203133014"</f>
        <v>202203133014</v>
      </c>
      <c r="D625" s="7" t="s">
        <v>758</v>
      </c>
    </row>
    <row r="626" ht="12" customHeight="1" spans="1:4">
      <c r="A626" s="6">
        <v>623</v>
      </c>
      <c r="B626" s="6" t="s">
        <v>761</v>
      </c>
      <c r="C626" s="6" t="str">
        <f>"202203113207"</f>
        <v>202203113207</v>
      </c>
      <c r="D626" s="7" t="s">
        <v>758</v>
      </c>
    </row>
    <row r="627" ht="12" customHeight="1" spans="1:4">
      <c r="A627" s="6">
        <v>624</v>
      </c>
      <c r="B627" s="6" t="s">
        <v>762</v>
      </c>
      <c r="C627" s="6" t="str">
        <f>"202203121121"</f>
        <v>202203121121</v>
      </c>
      <c r="D627" s="7" t="s">
        <v>758</v>
      </c>
    </row>
    <row r="628" ht="12" customHeight="1" spans="1:4">
      <c r="A628" s="6">
        <v>625</v>
      </c>
      <c r="B628" s="6" t="s">
        <v>763</v>
      </c>
      <c r="C628" s="6" t="str">
        <f>"202203124620"</f>
        <v>202203124620</v>
      </c>
      <c r="D628" s="7" t="s">
        <v>758</v>
      </c>
    </row>
    <row r="629" ht="12" customHeight="1" spans="1:4">
      <c r="A629" s="6">
        <v>626</v>
      </c>
      <c r="B629" s="6" t="s">
        <v>704</v>
      </c>
      <c r="C629" s="6" t="str">
        <f>"202203133430"</f>
        <v>202203133430</v>
      </c>
      <c r="D629" s="7" t="s">
        <v>758</v>
      </c>
    </row>
    <row r="630" ht="12" customHeight="1" spans="1:4">
      <c r="A630" s="6">
        <v>627</v>
      </c>
      <c r="B630" s="6" t="s">
        <v>764</v>
      </c>
      <c r="C630" s="6" t="str">
        <f>"202203103404"</f>
        <v>202203103404</v>
      </c>
      <c r="D630" s="7" t="s">
        <v>758</v>
      </c>
    </row>
    <row r="631" ht="12" customHeight="1" spans="1:4">
      <c r="A631" s="6">
        <v>628</v>
      </c>
      <c r="B631" s="6" t="s">
        <v>765</v>
      </c>
      <c r="C631" s="6" t="str">
        <f>"202203090113"</f>
        <v>202203090113</v>
      </c>
      <c r="D631" s="7" t="s">
        <v>758</v>
      </c>
    </row>
    <row r="632" ht="12" customHeight="1" spans="1:4">
      <c r="A632" s="6">
        <v>629</v>
      </c>
      <c r="B632" s="6" t="s">
        <v>766</v>
      </c>
      <c r="C632" s="6" t="str">
        <f>"202203103223"</f>
        <v>202203103223</v>
      </c>
      <c r="D632" s="7" t="s">
        <v>758</v>
      </c>
    </row>
    <row r="633" ht="12" customHeight="1" spans="1:4">
      <c r="A633" s="6">
        <v>630</v>
      </c>
      <c r="B633" s="6" t="s">
        <v>767</v>
      </c>
      <c r="C633" s="6" t="str">
        <f>"202203090921"</f>
        <v>202203090921</v>
      </c>
      <c r="D633" s="7" t="s">
        <v>758</v>
      </c>
    </row>
    <row r="634" ht="12" customHeight="1" spans="1:4">
      <c r="A634" s="6">
        <v>631</v>
      </c>
      <c r="B634" s="6" t="s">
        <v>768</v>
      </c>
      <c r="C634" s="6" t="str">
        <f>"202203122114"</f>
        <v>202203122114</v>
      </c>
      <c r="D634" s="7" t="s">
        <v>769</v>
      </c>
    </row>
    <row r="635" ht="12" customHeight="1" spans="1:4">
      <c r="A635" s="6">
        <v>632</v>
      </c>
      <c r="B635" s="6" t="s">
        <v>770</v>
      </c>
      <c r="C635" s="6" t="str">
        <f>"202203101024"</f>
        <v>202203101024</v>
      </c>
      <c r="D635" s="7" t="s">
        <v>769</v>
      </c>
    </row>
    <row r="636" ht="12" customHeight="1" spans="1:4">
      <c r="A636" s="6">
        <v>633</v>
      </c>
      <c r="B636" s="6" t="s">
        <v>771</v>
      </c>
      <c r="C636" s="6" t="str">
        <f>"202203112727"</f>
        <v>202203112727</v>
      </c>
      <c r="D636" s="7" t="s">
        <v>769</v>
      </c>
    </row>
    <row r="637" ht="12" customHeight="1" spans="1:4">
      <c r="A637" s="6">
        <v>634</v>
      </c>
      <c r="B637" s="6" t="s">
        <v>772</v>
      </c>
      <c r="C637" s="6" t="str">
        <f>"202203121119"</f>
        <v>202203121119</v>
      </c>
      <c r="D637" s="7" t="s">
        <v>769</v>
      </c>
    </row>
    <row r="638" ht="12" customHeight="1" spans="1:4">
      <c r="A638" s="6">
        <v>635</v>
      </c>
      <c r="B638" s="6" t="s">
        <v>773</v>
      </c>
      <c r="C638" s="6" t="str">
        <f>"202203102513"</f>
        <v>202203102513</v>
      </c>
      <c r="D638" s="7" t="s">
        <v>769</v>
      </c>
    </row>
    <row r="639" ht="12" customHeight="1" spans="1:4">
      <c r="A639" s="6">
        <v>636</v>
      </c>
      <c r="B639" s="6" t="s">
        <v>774</v>
      </c>
      <c r="C639" s="6" t="str">
        <f>"202203102820"</f>
        <v>202203102820</v>
      </c>
      <c r="D639" s="7" t="s">
        <v>769</v>
      </c>
    </row>
    <row r="640" ht="12" customHeight="1" spans="1:4">
      <c r="A640" s="6">
        <v>637</v>
      </c>
      <c r="B640" s="6" t="s">
        <v>775</v>
      </c>
      <c r="C640" s="6" t="str">
        <f>"202203091801"</f>
        <v>202203091801</v>
      </c>
      <c r="D640" s="7" t="s">
        <v>769</v>
      </c>
    </row>
    <row r="641" ht="12" customHeight="1" spans="1:4">
      <c r="A641" s="6">
        <v>638</v>
      </c>
      <c r="B641" s="6" t="s">
        <v>776</v>
      </c>
      <c r="C641" s="6" t="str">
        <f>"202203103022"</f>
        <v>202203103022</v>
      </c>
      <c r="D641" s="7" t="s">
        <v>769</v>
      </c>
    </row>
    <row r="642" ht="12" customHeight="1" spans="1:4">
      <c r="A642" s="6">
        <v>639</v>
      </c>
      <c r="B642" s="6" t="s">
        <v>777</v>
      </c>
      <c r="C642" s="6" t="str">
        <f>"202203102606"</f>
        <v>202203102606</v>
      </c>
      <c r="D642" s="7" t="s">
        <v>769</v>
      </c>
    </row>
    <row r="643" ht="12" customHeight="1" spans="1:4">
      <c r="A643" s="6">
        <v>640</v>
      </c>
      <c r="B643" s="6" t="s">
        <v>778</v>
      </c>
      <c r="C643" s="6" t="str">
        <f>"202203100317"</f>
        <v>202203100317</v>
      </c>
      <c r="D643" s="7" t="s">
        <v>779</v>
      </c>
    </row>
    <row r="644" ht="12" customHeight="1" spans="1:4">
      <c r="A644" s="6">
        <v>641</v>
      </c>
      <c r="B644" s="6" t="s">
        <v>780</v>
      </c>
      <c r="C644" s="6" t="str">
        <f>"202203111128"</f>
        <v>202203111128</v>
      </c>
      <c r="D644" s="7" t="s">
        <v>779</v>
      </c>
    </row>
    <row r="645" ht="12" customHeight="1" spans="1:4">
      <c r="A645" s="6">
        <v>642</v>
      </c>
      <c r="B645" s="6" t="s">
        <v>781</v>
      </c>
      <c r="C645" s="6" t="str">
        <f>"202203110405"</f>
        <v>202203110405</v>
      </c>
      <c r="D645" s="7" t="s">
        <v>779</v>
      </c>
    </row>
    <row r="646" ht="12" customHeight="1" spans="1:4">
      <c r="A646" s="6">
        <v>643</v>
      </c>
      <c r="B646" s="6" t="s">
        <v>782</v>
      </c>
      <c r="C646" s="6" t="str">
        <f>"202203122923"</f>
        <v>202203122923</v>
      </c>
      <c r="D646" s="7" t="s">
        <v>779</v>
      </c>
    </row>
    <row r="647" ht="12" customHeight="1" spans="1:4">
      <c r="A647" s="6">
        <v>644</v>
      </c>
      <c r="B647" s="6" t="s">
        <v>783</v>
      </c>
      <c r="C647" s="6" t="str">
        <f>"202203120611"</f>
        <v>202203120611</v>
      </c>
      <c r="D647" s="7" t="s">
        <v>779</v>
      </c>
    </row>
    <row r="648" ht="12" customHeight="1" spans="1:4">
      <c r="A648" s="6">
        <v>645</v>
      </c>
      <c r="B648" s="6" t="s">
        <v>784</v>
      </c>
      <c r="C648" s="6" t="str">
        <f>"202203092414"</f>
        <v>202203092414</v>
      </c>
      <c r="D648" s="7" t="s">
        <v>779</v>
      </c>
    </row>
    <row r="649" ht="12" customHeight="1" spans="1:4">
      <c r="A649" s="6">
        <v>646</v>
      </c>
      <c r="B649" s="6" t="s">
        <v>785</v>
      </c>
      <c r="C649" s="6" t="str">
        <f>"202203100405"</f>
        <v>202203100405</v>
      </c>
      <c r="D649" s="7" t="s">
        <v>786</v>
      </c>
    </row>
    <row r="650" ht="12" customHeight="1" spans="1:4">
      <c r="A650" s="6">
        <v>647</v>
      </c>
      <c r="B650" s="6" t="s">
        <v>787</v>
      </c>
      <c r="C650" s="6" t="str">
        <f>"202203100802"</f>
        <v>202203100802</v>
      </c>
      <c r="D650" s="7" t="s">
        <v>786</v>
      </c>
    </row>
    <row r="651" ht="12" customHeight="1" spans="1:4">
      <c r="A651" s="6">
        <v>648</v>
      </c>
      <c r="B651" s="6" t="s">
        <v>788</v>
      </c>
      <c r="C651" s="6" t="str">
        <f>"202203103529"</f>
        <v>202203103529</v>
      </c>
      <c r="D651" s="7" t="s">
        <v>786</v>
      </c>
    </row>
    <row r="652" ht="12" customHeight="1" spans="1:4">
      <c r="A652" s="6">
        <v>649</v>
      </c>
      <c r="B652" s="6" t="s">
        <v>789</v>
      </c>
      <c r="C652" s="6" t="str">
        <f>"202203102315"</f>
        <v>202203102315</v>
      </c>
      <c r="D652" s="7" t="s">
        <v>786</v>
      </c>
    </row>
    <row r="653" ht="12" customHeight="1" spans="1:4">
      <c r="A653" s="6">
        <v>650</v>
      </c>
      <c r="B653" s="6" t="s">
        <v>790</v>
      </c>
      <c r="C653" s="6" t="str">
        <f>"202203111611"</f>
        <v>202203111611</v>
      </c>
      <c r="D653" s="7" t="s">
        <v>786</v>
      </c>
    </row>
    <row r="654" ht="12" customHeight="1" spans="1:4">
      <c r="A654" s="6">
        <v>651</v>
      </c>
      <c r="B654" s="6" t="s">
        <v>791</v>
      </c>
      <c r="C654" s="6" t="str">
        <f>"202203110111"</f>
        <v>202203110111</v>
      </c>
      <c r="D654" s="7" t="s">
        <v>786</v>
      </c>
    </row>
    <row r="655" ht="12" customHeight="1" spans="1:4">
      <c r="A655" s="6">
        <v>652</v>
      </c>
      <c r="B655" s="6" t="s">
        <v>792</v>
      </c>
      <c r="C655" s="6" t="str">
        <f>"202203100429"</f>
        <v>202203100429</v>
      </c>
      <c r="D655" s="7" t="s">
        <v>793</v>
      </c>
    </row>
    <row r="656" ht="12" customHeight="1" spans="1:4">
      <c r="A656" s="6">
        <v>653</v>
      </c>
      <c r="B656" s="6" t="s">
        <v>794</v>
      </c>
      <c r="C656" s="6" t="str">
        <f>"202203125018"</f>
        <v>202203125018</v>
      </c>
      <c r="D656" s="7" t="s">
        <v>793</v>
      </c>
    </row>
    <row r="657" ht="12" customHeight="1" spans="1:4">
      <c r="A657" s="6">
        <v>654</v>
      </c>
      <c r="B657" s="6" t="s">
        <v>795</v>
      </c>
      <c r="C657" s="6" t="str">
        <f>"202203120714"</f>
        <v>202203120714</v>
      </c>
      <c r="D657" s="7" t="s">
        <v>793</v>
      </c>
    </row>
    <row r="658" ht="12" customHeight="1" spans="1:4">
      <c r="A658" s="6">
        <v>655</v>
      </c>
      <c r="B658" s="6" t="s">
        <v>796</v>
      </c>
      <c r="C658" s="6" t="str">
        <f>"202203114303"</f>
        <v>202203114303</v>
      </c>
      <c r="D658" s="7" t="s">
        <v>793</v>
      </c>
    </row>
    <row r="659" ht="12" customHeight="1" spans="1:4">
      <c r="A659" s="6">
        <v>656</v>
      </c>
      <c r="B659" s="6" t="s">
        <v>797</v>
      </c>
      <c r="C659" s="6" t="str">
        <f>"202203121707"</f>
        <v>202203121707</v>
      </c>
      <c r="D659" s="7" t="s">
        <v>793</v>
      </c>
    </row>
    <row r="660" ht="12" customHeight="1" spans="1:4">
      <c r="A660" s="6">
        <v>657</v>
      </c>
      <c r="B660" s="6" t="s">
        <v>798</v>
      </c>
      <c r="C660" s="6" t="str">
        <f>"202203101629"</f>
        <v>202203101629</v>
      </c>
      <c r="D660" s="7" t="s">
        <v>793</v>
      </c>
    </row>
    <row r="661" ht="12" customHeight="1" spans="1:4">
      <c r="A661" s="6">
        <v>658</v>
      </c>
      <c r="B661" s="6" t="s">
        <v>799</v>
      </c>
      <c r="C661" s="6" t="str">
        <f>"202203101329"</f>
        <v>202203101329</v>
      </c>
      <c r="D661" s="7" t="s">
        <v>793</v>
      </c>
    </row>
    <row r="662" ht="12" customHeight="1" spans="1:4">
      <c r="A662" s="6">
        <v>659</v>
      </c>
      <c r="B662" s="6" t="s">
        <v>800</v>
      </c>
      <c r="C662" s="6" t="str">
        <f>"202203121902"</f>
        <v>202203121902</v>
      </c>
      <c r="D662" s="7" t="s">
        <v>793</v>
      </c>
    </row>
    <row r="663" ht="12" customHeight="1" spans="1:4">
      <c r="A663" s="6">
        <v>660</v>
      </c>
      <c r="B663" s="6" t="s">
        <v>528</v>
      </c>
      <c r="C663" s="6" t="str">
        <f>"202203120525"</f>
        <v>202203120525</v>
      </c>
      <c r="D663" s="7" t="s">
        <v>793</v>
      </c>
    </row>
    <row r="664" ht="12" customHeight="1" spans="1:4">
      <c r="A664" s="6">
        <v>661</v>
      </c>
      <c r="B664" s="6" t="s">
        <v>801</v>
      </c>
      <c r="C664" s="6" t="str">
        <f>"202203090607"</f>
        <v>202203090607</v>
      </c>
      <c r="D664" s="7" t="s">
        <v>793</v>
      </c>
    </row>
    <row r="665" ht="12" customHeight="1" spans="1:4">
      <c r="A665" s="6">
        <v>662</v>
      </c>
      <c r="B665" s="6" t="s">
        <v>802</v>
      </c>
      <c r="C665" s="6" t="str">
        <f>"202203114521"</f>
        <v>202203114521</v>
      </c>
      <c r="D665" s="7" t="s">
        <v>793</v>
      </c>
    </row>
    <row r="666" ht="12" customHeight="1" spans="1:4">
      <c r="A666" s="6">
        <v>663</v>
      </c>
      <c r="B666" s="6" t="s">
        <v>803</v>
      </c>
      <c r="C666" s="6" t="str">
        <f>"202203090520"</f>
        <v>202203090520</v>
      </c>
      <c r="D666" s="7" t="s">
        <v>793</v>
      </c>
    </row>
    <row r="667" ht="12" customHeight="1" spans="1:4">
      <c r="A667" s="6">
        <v>664</v>
      </c>
      <c r="B667" s="6" t="s">
        <v>804</v>
      </c>
      <c r="C667" s="6" t="str">
        <f>"202203092427"</f>
        <v>202203092427</v>
      </c>
      <c r="D667" s="7" t="s">
        <v>805</v>
      </c>
    </row>
    <row r="668" ht="12" customHeight="1" spans="1:4">
      <c r="A668" s="6">
        <v>665</v>
      </c>
      <c r="B668" s="6" t="s">
        <v>806</v>
      </c>
      <c r="C668" s="6" t="str">
        <f>"202203101904"</f>
        <v>202203101904</v>
      </c>
      <c r="D668" s="7" t="s">
        <v>805</v>
      </c>
    </row>
    <row r="669" ht="12" customHeight="1" spans="1:4">
      <c r="A669" s="6">
        <v>666</v>
      </c>
      <c r="B669" s="6" t="s">
        <v>807</v>
      </c>
      <c r="C669" s="6" t="str">
        <f>"202203123512"</f>
        <v>202203123512</v>
      </c>
      <c r="D669" s="7" t="s">
        <v>805</v>
      </c>
    </row>
    <row r="670" ht="12" customHeight="1" spans="1:4">
      <c r="A670" s="6">
        <v>667</v>
      </c>
      <c r="B670" s="6" t="s">
        <v>808</v>
      </c>
      <c r="C670" s="6" t="str">
        <f>"202203130312"</f>
        <v>202203130312</v>
      </c>
      <c r="D670" s="7" t="s">
        <v>805</v>
      </c>
    </row>
    <row r="671" ht="12" customHeight="1" spans="1:4">
      <c r="A671" s="6">
        <v>668</v>
      </c>
      <c r="B671" s="6" t="s">
        <v>809</v>
      </c>
      <c r="C671" s="6" t="str">
        <f>"202203092113"</f>
        <v>202203092113</v>
      </c>
      <c r="D671" s="7" t="s">
        <v>805</v>
      </c>
    </row>
    <row r="672" ht="12" customHeight="1" spans="1:4">
      <c r="A672" s="6">
        <v>669</v>
      </c>
      <c r="B672" s="6" t="s">
        <v>810</v>
      </c>
      <c r="C672" s="6" t="str">
        <f>"202203091006"</f>
        <v>202203091006</v>
      </c>
      <c r="D672" s="7" t="s">
        <v>805</v>
      </c>
    </row>
  </sheetData>
  <sortState ref="A3:O22531">
    <sortCondition ref="A3:A22531"/>
  </sortState>
  <mergeCells count="1">
    <mergeCell ref="A2:D2"/>
  </mergeCells>
  <printOptions horizontalCentered="1"/>
  <pageMargins left="0.357638888888889" right="0.35763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Administrator</cp:lastModifiedBy>
  <dcterms:created xsi:type="dcterms:W3CDTF">2022-03-06T11:30:00Z</dcterms:created>
  <dcterms:modified xsi:type="dcterms:W3CDTF">2022-05-23T03:14:20Z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1F5B3605B0DD45D289AC8D7B90103B7B</vt:lpwstr>
  </property>
  <property fmtid="{D5CDD505-2E9C-101B-9397-08002B2CF9AE}" pid="3" name="KSOProductBuildVer">
    <vt:lpwstr>2052-11.1.0.11691</vt:lpwstr>
  </property>
</Properties>
</file>