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775" windowHeight="9465" activeTab="2"/>
  </bookViews>
  <sheets>
    <sheet name="管理人员" sheetId="2" r:id="rId1"/>
    <sheet name="专业技术人员" sheetId="3" r:id="rId2"/>
    <sheet name="工勤人员" sheetId="1" r:id="rId3"/>
  </sheets>
  <definedNames>
    <definedName name="_xlnm._FilterDatabase" localSheetId="2" hidden="1">工勤人员!$A$2:$R$2</definedName>
    <definedName name="_xlnm._FilterDatabase" localSheetId="0" hidden="1">管理人员!$A$3:$R$24</definedName>
    <definedName name="_xlnm._FilterDatabase" localSheetId="1" hidden="1">专业技术人员!$A$2:$U$30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J25" i="1"/>
  <c r="I25" i="1"/>
  <c r="G25" i="1"/>
  <c r="J24" i="1"/>
  <c r="I24" i="1"/>
  <c r="G24" i="1"/>
  <c r="J23" i="1"/>
  <c r="I23" i="1"/>
  <c r="G23" i="1"/>
  <c r="J22" i="1"/>
  <c r="I22" i="1"/>
  <c r="G22" i="1"/>
  <c r="J21" i="1"/>
  <c r="I21" i="1"/>
  <c r="G21" i="1"/>
  <c r="J20" i="1"/>
  <c r="I20" i="1"/>
  <c r="G20" i="1"/>
  <c r="J19" i="1"/>
  <c r="I19" i="1"/>
  <c r="G19" i="1"/>
  <c r="J18" i="1"/>
  <c r="I18" i="1"/>
  <c r="G18" i="1"/>
  <c r="J17" i="1"/>
  <c r="I17" i="1"/>
  <c r="G17" i="1"/>
  <c r="J16" i="1"/>
  <c r="I16" i="1"/>
  <c r="G16" i="1"/>
  <c r="J15" i="1"/>
  <c r="I15" i="1"/>
  <c r="G15" i="1"/>
  <c r="J14" i="1"/>
  <c r="I14" i="1"/>
  <c r="G14" i="1"/>
  <c r="J13" i="1"/>
  <c r="I13" i="1"/>
  <c r="G13" i="1"/>
  <c r="J12" i="1"/>
  <c r="I12" i="1"/>
  <c r="G12" i="1"/>
  <c r="J11" i="1"/>
  <c r="I11" i="1"/>
  <c r="G11" i="1"/>
  <c r="J10" i="1"/>
  <c r="I10" i="1"/>
  <c r="G10" i="1"/>
  <c r="J9" i="1"/>
  <c r="I9" i="1"/>
  <c r="G9" i="1"/>
  <c r="J8" i="1"/>
  <c r="I8" i="1"/>
  <c r="G8" i="1"/>
  <c r="J7" i="1"/>
  <c r="I7" i="1"/>
  <c r="G7" i="1"/>
  <c r="J6" i="1"/>
  <c r="I6" i="1"/>
  <c r="G6" i="1"/>
  <c r="J5" i="1"/>
  <c r="I5" i="1"/>
  <c r="G5" i="1"/>
  <c r="J4" i="1"/>
  <c r="I4" i="1"/>
  <c r="G4" i="1"/>
  <c r="J3" i="1"/>
  <c r="I3" i="1"/>
  <c r="G3" i="1"/>
  <c r="J30" i="3"/>
  <c r="I30" i="3"/>
  <c r="M29" i="3"/>
  <c r="L29" i="3"/>
  <c r="J29" i="3"/>
  <c r="I29" i="3"/>
  <c r="M28" i="3"/>
  <c r="L28" i="3"/>
  <c r="J28" i="3"/>
  <c r="I28" i="3"/>
  <c r="M27" i="3"/>
  <c r="L27" i="3"/>
  <c r="J27" i="3"/>
  <c r="I27" i="3"/>
  <c r="M26" i="3"/>
  <c r="L26" i="3"/>
  <c r="J26" i="3"/>
  <c r="I26" i="3"/>
  <c r="M25" i="3"/>
  <c r="L25" i="3"/>
  <c r="J25" i="3"/>
  <c r="I25" i="3"/>
  <c r="M24" i="3"/>
  <c r="L24" i="3"/>
  <c r="J24" i="3"/>
  <c r="I24" i="3"/>
  <c r="M23" i="3"/>
  <c r="L23" i="3"/>
  <c r="J23" i="3"/>
  <c r="I23" i="3"/>
  <c r="M22" i="3"/>
  <c r="L22" i="3"/>
  <c r="J22" i="3"/>
  <c r="I22" i="3"/>
  <c r="M21" i="3"/>
  <c r="L21" i="3"/>
  <c r="J21" i="3"/>
  <c r="I21" i="3"/>
  <c r="M20" i="3"/>
  <c r="L20" i="3"/>
  <c r="J20" i="3"/>
  <c r="I20" i="3"/>
  <c r="M19" i="3"/>
  <c r="L19" i="3"/>
  <c r="J19" i="3"/>
  <c r="I19" i="3"/>
  <c r="M18" i="3"/>
  <c r="L18" i="3"/>
  <c r="J18" i="3"/>
  <c r="I18" i="3"/>
  <c r="M17" i="3"/>
  <c r="L17" i="3"/>
  <c r="J17" i="3"/>
  <c r="I17" i="3"/>
  <c r="M16" i="3"/>
  <c r="L16" i="3"/>
  <c r="J16" i="3"/>
  <c r="I16" i="3"/>
  <c r="M15" i="3"/>
  <c r="L15" i="3"/>
  <c r="J15" i="3"/>
  <c r="I15" i="3"/>
  <c r="M14" i="3"/>
  <c r="L14" i="3"/>
  <c r="J14" i="3"/>
  <c r="I14" i="3"/>
  <c r="M13" i="3"/>
  <c r="L13" i="3"/>
  <c r="J13" i="3"/>
  <c r="I13" i="3"/>
  <c r="M12" i="3"/>
  <c r="L12" i="3"/>
  <c r="J12" i="3"/>
  <c r="I12" i="3"/>
  <c r="M11" i="3"/>
  <c r="L11" i="3"/>
  <c r="J11" i="3"/>
  <c r="I11" i="3"/>
  <c r="M10" i="3"/>
  <c r="L10" i="3"/>
  <c r="J10" i="3"/>
  <c r="I10" i="3"/>
  <c r="M9" i="3"/>
  <c r="L9" i="3"/>
  <c r="J9" i="3"/>
  <c r="I9" i="3"/>
  <c r="J8" i="3"/>
  <c r="I8" i="3"/>
  <c r="M7" i="3"/>
  <c r="L7" i="3"/>
  <c r="J7" i="3"/>
  <c r="I7" i="3"/>
  <c r="M6" i="3"/>
  <c r="L6" i="3"/>
  <c r="J6" i="3"/>
  <c r="I6" i="3"/>
  <c r="M5" i="3"/>
  <c r="L5" i="3"/>
  <c r="J5" i="3"/>
  <c r="I5" i="3"/>
  <c r="M4" i="3"/>
  <c r="L4" i="3"/>
  <c r="J4" i="3"/>
  <c r="I4" i="3"/>
  <c r="M3" i="3"/>
  <c r="L3" i="3"/>
  <c r="J3" i="3"/>
  <c r="I3" i="3"/>
  <c r="J24" i="2"/>
  <c r="I24" i="2"/>
  <c r="G24" i="2"/>
  <c r="J23" i="2"/>
  <c r="I23" i="2"/>
  <c r="G23" i="2"/>
  <c r="J22" i="2"/>
  <c r="I22" i="2"/>
  <c r="G22" i="2"/>
  <c r="G21" i="2"/>
  <c r="J20" i="2"/>
  <c r="I20" i="2"/>
  <c r="G20" i="2"/>
  <c r="J19" i="2"/>
  <c r="I19" i="2"/>
  <c r="G19" i="2"/>
  <c r="J18" i="2"/>
  <c r="I18" i="2"/>
  <c r="G18" i="2"/>
  <c r="J17" i="2"/>
  <c r="I17" i="2"/>
  <c r="G17" i="2"/>
  <c r="J16" i="2"/>
  <c r="I16" i="2"/>
  <c r="G16" i="2"/>
  <c r="J15" i="2"/>
  <c r="I15" i="2"/>
  <c r="G15" i="2"/>
  <c r="J14" i="2"/>
  <c r="I14" i="2"/>
  <c r="G14" i="2"/>
  <c r="J13" i="2"/>
  <c r="I13" i="2"/>
  <c r="G13" i="2"/>
  <c r="G12" i="2"/>
  <c r="J11" i="2"/>
  <c r="I11" i="2"/>
  <c r="G11" i="2"/>
  <c r="J10" i="2"/>
  <c r="I10" i="2"/>
  <c r="G10" i="2"/>
  <c r="J9" i="2"/>
  <c r="I9" i="2"/>
  <c r="G9" i="2"/>
  <c r="J8" i="2"/>
  <c r="I8" i="2"/>
  <c r="G8" i="2"/>
  <c r="J7" i="2"/>
  <c r="I7" i="2"/>
  <c r="G7" i="2"/>
  <c r="G6" i="2"/>
  <c r="J5" i="2"/>
  <c r="I5" i="2"/>
  <c r="G5" i="2"/>
  <c r="J4" i="2"/>
  <c r="I4" i="2"/>
  <c r="G4" i="2"/>
</calcChain>
</file>

<file path=xl/sharedStrings.xml><?xml version="1.0" encoding="utf-8"?>
<sst xmlns="http://schemas.openxmlformats.org/spreadsheetml/2006/main" count="343" uniqueCount="212">
  <si>
    <t>保育员</t>
    <phoneticPr fontId="1" type="noConversion"/>
  </si>
  <si>
    <t>2020083贵阳市中心实验幼儿园</t>
  </si>
  <si>
    <t>40101797816</t>
  </si>
  <si>
    <t>侯巧</t>
  </si>
  <si>
    <t>40101797607</t>
  </si>
  <si>
    <t>王娜</t>
  </si>
  <si>
    <t>保育员</t>
    <phoneticPr fontId="1" type="noConversion"/>
  </si>
  <si>
    <t>40101797630</t>
  </si>
  <si>
    <t>余彩</t>
  </si>
  <si>
    <t>40101797813</t>
  </si>
  <si>
    <t>周庭艳</t>
  </si>
  <si>
    <t>保育员</t>
    <phoneticPr fontId="1" type="noConversion"/>
  </si>
  <si>
    <t>40101797617</t>
  </si>
  <si>
    <t>杨露</t>
  </si>
  <si>
    <t>40101797818</t>
  </si>
  <si>
    <t>陈晓娇</t>
  </si>
  <si>
    <t>40101797814</t>
  </si>
  <si>
    <t>吕雄像</t>
  </si>
  <si>
    <t>40101797609</t>
  </si>
  <si>
    <t>张琪</t>
  </si>
  <si>
    <t>40101797611</t>
  </si>
  <si>
    <t>李霜丽</t>
  </si>
  <si>
    <t>40101797602</t>
  </si>
  <si>
    <t>张洁</t>
  </si>
  <si>
    <t>40101797817</t>
  </si>
  <si>
    <t>吴砚如</t>
  </si>
  <si>
    <t>40101797807</t>
  </si>
  <si>
    <t>管旋</t>
  </si>
  <si>
    <t>40101797803</t>
  </si>
  <si>
    <t>朱林花</t>
  </si>
  <si>
    <t>40101797802</t>
  </si>
  <si>
    <t>薛艳静</t>
  </si>
  <si>
    <t>40101797810</t>
  </si>
  <si>
    <t>曹旭燕</t>
  </si>
  <si>
    <t>40101797815</t>
  </si>
  <si>
    <t>谢成芳</t>
  </si>
  <si>
    <t>40101797614</t>
  </si>
  <si>
    <t>张芳</t>
  </si>
  <si>
    <t>40101797612</t>
  </si>
  <si>
    <t>王玲玉</t>
  </si>
  <si>
    <t>40101797613</t>
  </si>
  <si>
    <t>李静</t>
  </si>
  <si>
    <t>40101797622</t>
  </si>
  <si>
    <t>40101797624</t>
  </si>
  <si>
    <t>李昊洁</t>
  </si>
  <si>
    <t>40101797620</t>
  </si>
  <si>
    <t>覃雪</t>
  </si>
  <si>
    <t>40101797616</t>
  </si>
  <si>
    <t>陆艳萍</t>
  </si>
  <si>
    <t>40101797825</t>
  </si>
  <si>
    <t>雷涵筑</t>
  </si>
  <si>
    <t>40101797629</t>
  </si>
  <si>
    <t>顾欢</t>
  </si>
  <si>
    <t>备注</t>
    <phoneticPr fontId="1" type="noConversion"/>
  </si>
  <si>
    <r>
      <t>笔试百分制占比40</t>
    </r>
    <r>
      <rPr>
        <b/>
        <sz val="10"/>
        <rFont val="宋体"/>
        <family val="3"/>
        <charset val="134"/>
      </rPr>
      <t>%</t>
    </r>
    <phoneticPr fontId="1" type="noConversion"/>
  </si>
  <si>
    <t>笔试成绩</t>
    <phoneticPr fontId="1" type="noConversion"/>
  </si>
  <si>
    <t>报考岗位及代码</t>
    <phoneticPr fontId="1" type="noConversion"/>
  </si>
  <si>
    <t>报考单位及代码</t>
    <phoneticPr fontId="1" type="noConversion"/>
  </si>
  <si>
    <t>准考证号</t>
    <phoneticPr fontId="1" type="noConversion"/>
  </si>
  <si>
    <t>本岗位招聘计划数</t>
    <phoneticPr fontId="1" type="noConversion"/>
  </si>
  <si>
    <t>姓名</t>
    <phoneticPr fontId="1" type="noConversion"/>
  </si>
  <si>
    <t>总成绩</t>
    <phoneticPr fontId="1" type="noConversion"/>
  </si>
  <si>
    <t>技能测试百分制占比60%</t>
    <phoneticPr fontId="1" type="noConversion"/>
  </si>
  <si>
    <t>技能测试成绩</t>
    <phoneticPr fontId="1" type="noConversion"/>
  </si>
  <si>
    <t>缺考</t>
    <phoneticPr fontId="1" type="noConversion"/>
  </si>
  <si>
    <t>办公室人员</t>
    <phoneticPr fontId="1" type="noConversion"/>
  </si>
  <si>
    <t>10101784618</t>
  </si>
  <si>
    <t>杜加欢</t>
  </si>
  <si>
    <t>10101783103</t>
  </si>
  <si>
    <t>魏玉竹</t>
  </si>
  <si>
    <t>10101782716</t>
  </si>
  <si>
    <t>钟高钰</t>
  </si>
  <si>
    <t>缺考</t>
    <phoneticPr fontId="1" type="noConversion"/>
  </si>
  <si>
    <t>管理人员</t>
    <phoneticPr fontId="1" type="noConversion"/>
  </si>
  <si>
    <t>2020085贵阳市第八中学</t>
  </si>
  <si>
    <t>10101782117</t>
  </si>
  <si>
    <t>李智超</t>
  </si>
  <si>
    <t>10101792405</t>
  </si>
  <si>
    <t>符能滔</t>
  </si>
  <si>
    <t>10101795208</t>
  </si>
  <si>
    <t>李沛</t>
  </si>
  <si>
    <t>信息化管理工作人员</t>
    <phoneticPr fontId="1" type="noConversion"/>
  </si>
  <si>
    <r>
      <t>2020077</t>
    </r>
    <r>
      <rPr>
        <sz val="10"/>
        <rFont val="宋体"/>
        <family val="3"/>
        <charset val="134"/>
      </rPr>
      <t>贵阳市民族中学</t>
    </r>
  </si>
  <si>
    <t>10101784206</t>
  </si>
  <si>
    <t>李磊</t>
  </si>
  <si>
    <t>10101784527</t>
  </si>
  <si>
    <t>邓佳巧</t>
  </si>
  <si>
    <t>10101792821</t>
  </si>
  <si>
    <t>林康</t>
  </si>
  <si>
    <t>总务处工作人员</t>
    <phoneticPr fontId="1" type="noConversion"/>
  </si>
  <si>
    <t>10101791311</t>
  </si>
  <si>
    <t>勾苇</t>
  </si>
  <si>
    <t>10101781921</t>
  </si>
  <si>
    <t>郭子郡</t>
  </si>
  <si>
    <t>10101782820</t>
  </si>
  <si>
    <t>罗兰</t>
  </si>
  <si>
    <t>教育处工作人员</t>
    <phoneticPr fontId="1" type="noConversion"/>
  </si>
  <si>
    <t>10101790904</t>
  </si>
  <si>
    <t>熊伟</t>
  </si>
  <si>
    <t>10101781628</t>
  </si>
  <si>
    <t>张斌</t>
  </si>
  <si>
    <t>10101790409</t>
  </si>
  <si>
    <t>吴琴</t>
  </si>
  <si>
    <t>档案管理员</t>
    <phoneticPr fontId="1" type="noConversion"/>
  </si>
  <si>
    <t>10101795314</t>
  </si>
  <si>
    <t>田云丽</t>
  </si>
  <si>
    <t>10101783921</t>
  </si>
  <si>
    <t>肖华琴</t>
  </si>
  <si>
    <t>10101794122</t>
  </si>
  <si>
    <t>彭黄爱</t>
  </si>
  <si>
    <t>办公室工作人员</t>
    <phoneticPr fontId="1" type="noConversion"/>
  </si>
  <si>
    <t>2020084贵阳市教育科学研究所</t>
  </si>
  <si>
    <t>10101790824</t>
  </si>
  <si>
    <t>申钱依</t>
  </si>
  <si>
    <t>10101792723</t>
  </si>
  <si>
    <t>黄萌</t>
  </si>
  <si>
    <t>10101781114</t>
  </si>
  <si>
    <t>余陈静</t>
  </si>
  <si>
    <t>备注</t>
    <phoneticPr fontId="1" type="noConversion"/>
  </si>
  <si>
    <t>总成绩</t>
    <phoneticPr fontId="1" type="noConversion"/>
  </si>
  <si>
    <t>面试百分制占比40%</t>
    <phoneticPr fontId="1" type="noConversion"/>
  </si>
  <si>
    <r>
      <t>面试成绩（1</t>
    </r>
    <r>
      <rPr>
        <b/>
        <sz val="10"/>
        <rFont val="宋体"/>
        <family val="3"/>
        <charset val="134"/>
      </rPr>
      <t>00分制）</t>
    </r>
    <phoneticPr fontId="1" type="noConversion"/>
  </si>
  <si>
    <r>
      <t>笔试百分制占比60</t>
    </r>
    <r>
      <rPr>
        <b/>
        <sz val="10"/>
        <rFont val="宋体"/>
        <family val="3"/>
        <charset val="134"/>
      </rPr>
      <t>%</t>
    </r>
    <phoneticPr fontId="1" type="noConversion"/>
  </si>
  <si>
    <t>笔试成绩（150分制）</t>
  </si>
  <si>
    <t>岗位名称</t>
    <phoneticPr fontId="1" type="noConversion"/>
  </si>
  <si>
    <t>报考单位及代码</t>
  </si>
  <si>
    <t>准考证号</t>
  </si>
  <si>
    <t>本岗位招聘计划数</t>
  </si>
  <si>
    <t>姓名</t>
  </si>
  <si>
    <t>附件1</t>
    <phoneticPr fontId="1" type="noConversion"/>
  </si>
  <si>
    <t>计算机管理员</t>
  </si>
  <si>
    <t>2020086贵阳市招生考试管理中心</t>
  </si>
  <si>
    <t>20101941703</t>
  </si>
  <si>
    <t>龚美君</t>
  </si>
  <si>
    <t>教育大数据管理员</t>
  </si>
  <si>
    <t>2020080贵阳市电化教育馆</t>
  </si>
  <si>
    <t>20101797011</t>
  </si>
  <si>
    <t>赵宸</t>
  </si>
  <si>
    <t>20101943421</t>
  </si>
  <si>
    <t>唐彦章</t>
  </si>
  <si>
    <t>20101953120</t>
  </si>
  <si>
    <t>樊荣</t>
  </si>
  <si>
    <t>疾病防控工作人员</t>
  </si>
  <si>
    <t>2020082贵阳市中小学生保健研究所</t>
  </si>
  <si>
    <t>20101942622</t>
  </si>
  <si>
    <t>甘龙双</t>
  </si>
  <si>
    <t>20101940908</t>
  </si>
  <si>
    <t>田伦林</t>
  </si>
  <si>
    <t>会计</t>
  </si>
  <si>
    <t>20101940525</t>
  </si>
  <si>
    <t>吴青燕</t>
  </si>
  <si>
    <t>20101940813</t>
  </si>
  <si>
    <t>张楚清</t>
  </si>
  <si>
    <t>20101955524</t>
  </si>
  <si>
    <t>李岚锦</t>
  </si>
  <si>
    <t>20101951528</t>
  </si>
  <si>
    <t>周婷宏</t>
  </si>
  <si>
    <t>校医</t>
  </si>
  <si>
    <t>20101942611</t>
  </si>
  <si>
    <t>向芝</t>
  </si>
  <si>
    <t>20101951309</t>
  </si>
  <si>
    <t>蒋琳艳</t>
  </si>
  <si>
    <t>20101942030</t>
  </si>
  <si>
    <t>刘康颖</t>
  </si>
  <si>
    <t>20101795925</t>
  </si>
  <si>
    <t>蒋娅</t>
  </si>
  <si>
    <t>20101950722</t>
  </si>
  <si>
    <t>曾争</t>
  </si>
  <si>
    <t>20101954201</t>
  </si>
  <si>
    <t>郑海燕</t>
  </si>
  <si>
    <r>
      <t>2020085</t>
    </r>
    <r>
      <rPr>
        <sz val="10"/>
        <rFont val="宋体"/>
        <family val="3"/>
        <charset val="134"/>
      </rPr>
      <t>贵阳市第八中学</t>
    </r>
  </si>
  <si>
    <t>20101951011</t>
  </si>
  <si>
    <t>申丽</t>
  </si>
  <si>
    <t>20101950108</t>
  </si>
  <si>
    <t>陈紫睿</t>
  </si>
  <si>
    <t>20101954325</t>
  </si>
  <si>
    <t>兰诗琳</t>
  </si>
  <si>
    <t>档案管理员</t>
  </si>
  <si>
    <t>2020079贵阳市第三实验中学</t>
  </si>
  <si>
    <t>20101940605</t>
  </si>
  <si>
    <t>李飘</t>
  </si>
  <si>
    <t>20101943328</t>
  </si>
  <si>
    <t>阮贵丽</t>
  </si>
  <si>
    <t>20101954017</t>
  </si>
  <si>
    <t>何德利</t>
  </si>
  <si>
    <r>
      <t>2020079</t>
    </r>
    <r>
      <rPr>
        <sz val="10"/>
        <rFont val="宋体"/>
        <family val="3"/>
        <charset val="134"/>
      </rPr>
      <t>贵阳市第三实验中学</t>
    </r>
    <phoneticPr fontId="1" type="noConversion"/>
  </si>
  <si>
    <t>20101796205</t>
  </si>
  <si>
    <t>陈小美</t>
  </si>
  <si>
    <t>20101954223</t>
  </si>
  <si>
    <t>黄忠燕</t>
  </si>
  <si>
    <t>20101955508</t>
  </si>
  <si>
    <t>李俊</t>
  </si>
  <si>
    <t>2020081贵阳市第四十五中学</t>
  </si>
  <si>
    <t>20101952202</t>
  </si>
  <si>
    <t>刘珍珠</t>
  </si>
  <si>
    <t>20101940811</t>
  </si>
  <si>
    <t>杨杨</t>
  </si>
  <si>
    <t>20101950426</t>
  </si>
  <si>
    <t>陈璇</t>
  </si>
  <si>
    <t>备注</t>
    <phoneticPr fontId="1" type="noConversion"/>
  </si>
  <si>
    <t>面试百分制占比30%</t>
    <phoneticPr fontId="1" type="noConversion"/>
  </si>
  <si>
    <r>
      <t>面试成绩（1</t>
    </r>
    <r>
      <rPr>
        <b/>
        <sz val="10"/>
        <rFont val="宋体"/>
        <family val="3"/>
        <charset val="134"/>
      </rPr>
      <t>00分制）</t>
    </r>
    <phoneticPr fontId="1" type="noConversion"/>
  </si>
  <si>
    <t>笔试+专业测试成绩</t>
  </si>
  <si>
    <r>
      <t>专业测试占比</t>
    </r>
    <r>
      <rPr>
        <b/>
        <sz val="10"/>
        <rFont val="Arial"/>
        <family val="2"/>
      </rPr>
      <t>40%</t>
    </r>
  </si>
  <si>
    <t>专业测试成绩（100分制）</t>
  </si>
  <si>
    <t>笔试百分制占比30%</t>
  </si>
  <si>
    <t>岗位名称</t>
  </si>
  <si>
    <t>贵阳市教育局直属学校（单位）2020年公开招聘事业单位工作人员
面试成绩及总成绩汇总表（管理岗位）</t>
    <phoneticPr fontId="1" type="noConversion"/>
  </si>
  <si>
    <t>贵阳市教育局直属学校（单位）2020年公开招聘事业单位工作人员
面试成绩及总成绩汇总表（专业技术岗位）</t>
    <phoneticPr fontId="1" type="noConversion"/>
  </si>
  <si>
    <t>贵阳市教育局直属学校（单位）2020年公开招聘事业单位工作人员
技能测试成绩及总成绩汇总表（工勤岗位）</t>
    <phoneticPr fontId="1" type="noConversion"/>
  </si>
  <si>
    <t>面试成绩未达面试最低合格分数线</t>
    <phoneticPr fontId="1" type="noConversion"/>
  </si>
  <si>
    <t>面试成绩未达面试最低合格分数线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</si>
</sst>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20"/>
      <name val="方正小标宋简体"/>
      <family val="4"/>
      <charset val="134"/>
    </font>
    <font>
      <sz val="12"/>
      <name val="黑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b/>
      <sz val="10"/>
      <name val="Arial"/>
      <family val="2"/>
    </font>
    <font>
      <b/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ont="1" applyBorder="1"/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4" zoomScale="130" zoomScaleNormal="130" workbookViewId="0">
      <selection activeCell="J14" sqref="J14"/>
    </sheetView>
  </sheetViews>
  <sheetFormatPr defaultRowHeight="12.75" x14ac:dyDescent="0.2"/>
  <cols>
    <col min="1" max="1" width="9.140625" style="13"/>
    <col min="2" max="2" width="9.140625" style="13" customWidth="1"/>
    <col min="3" max="3" width="18.140625" style="3" customWidth="1"/>
    <col min="4" max="4" width="29" style="3" customWidth="1"/>
    <col min="5" max="5" width="25" style="3" customWidth="1"/>
    <col min="6" max="6" width="12.7109375" style="3" customWidth="1"/>
    <col min="7" max="8" width="12.140625" style="3" customWidth="1"/>
    <col min="9" max="9" width="12.5703125" style="3" customWidth="1"/>
    <col min="10" max="10" width="12.5703125" style="32" customWidth="1"/>
    <col min="11" max="11" width="9.140625" style="13"/>
    <col min="12" max="16384" width="9.140625" style="3"/>
  </cols>
  <sheetData>
    <row r="1" spans="1:18" ht="24.75" customHeight="1" x14ac:dyDescent="0.2">
      <c r="A1" s="10" t="s">
        <v>129</v>
      </c>
    </row>
    <row r="2" spans="1:18" ht="57.95" customHeight="1" x14ac:dyDescent="0.2">
      <c r="A2" s="75" t="s">
        <v>207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9"/>
      <c r="M2" s="9"/>
      <c r="N2" s="9"/>
      <c r="O2" s="9"/>
      <c r="P2" s="9"/>
      <c r="Q2" s="9"/>
      <c r="R2" s="9"/>
    </row>
    <row r="3" spans="1:18" ht="34.15" customHeight="1" x14ac:dyDescent="0.2">
      <c r="A3" s="8" t="s">
        <v>128</v>
      </c>
      <c r="B3" s="8" t="s">
        <v>127</v>
      </c>
      <c r="C3" s="8" t="s">
        <v>126</v>
      </c>
      <c r="D3" s="8" t="s">
        <v>125</v>
      </c>
      <c r="E3" s="8" t="s">
        <v>124</v>
      </c>
      <c r="F3" s="8" t="s">
        <v>123</v>
      </c>
      <c r="G3" s="8" t="s">
        <v>122</v>
      </c>
      <c r="H3" s="31" t="s">
        <v>121</v>
      </c>
      <c r="I3" s="8" t="s">
        <v>120</v>
      </c>
      <c r="J3" s="31" t="s">
        <v>119</v>
      </c>
      <c r="K3" s="8" t="s">
        <v>118</v>
      </c>
    </row>
    <row r="4" spans="1:18" x14ac:dyDescent="0.2">
      <c r="A4" s="6" t="s">
        <v>117</v>
      </c>
      <c r="B4" s="6">
        <v>1</v>
      </c>
      <c r="C4" s="6" t="s">
        <v>116</v>
      </c>
      <c r="D4" s="14" t="s">
        <v>111</v>
      </c>
      <c r="E4" s="7" t="s">
        <v>110</v>
      </c>
      <c r="F4" s="6">
        <v>94</v>
      </c>
      <c r="G4" s="5">
        <f t="shared" ref="G4:G24" si="0">F4/1.5*0.6</f>
        <v>37.599999999999994</v>
      </c>
      <c r="H4" s="5">
        <v>78.2</v>
      </c>
      <c r="I4" s="15">
        <f>SUM(H4*0.4)</f>
        <v>31.28</v>
      </c>
      <c r="J4" s="15">
        <f>SUM(G4+I4)</f>
        <v>68.88</v>
      </c>
      <c r="K4" s="14"/>
    </row>
    <row r="5" spans="1:18" x14ac:dyDescent="0.2">
      <c r="A5" s="6" t="s">
        <v>115</v>
      </c>
      <c r="B5" s="6">
        <v>1</v>
      </c>
      <c r="C5" s="6" t="s">
        <v>114</v>
      </c>
      <c r="D5" s="14" t="s">
        <v>111</v>
      </c>
      <c r="E5" s="7" t="s">
        <v>110</v>
      </c>
      <c r="F5" s="6">
        <v>91</v>
      </c>
      <c r="G5" s="5">
        <f t="shared" si="0"/>
        <v>36.4</v>
      </c>
      <c r="H5" s="5">
        <v>77.2</v>
      </c>
      <c r="I5" s="15">
        <f>SUM(H5*0.4)</f>
        <v>30.880000000000003</v>
      </c>
      <c r="J5" s="15">
        <f>SUM(G5+I5)</f>
        <v>67.28</v>
      </c>
      <c r="K5" s="14"/>
    </row>
    <row r="6" spans="1:18" ht="13.5" thickBot="1" x14ac:dyDescent="0.25">
      <c r="A6" s="24" t="s">
        <v>113</v>
      </c>
      <c r="B6" s="24">
        <v>1</v>
      </c>
      <c r="C6" s="24" t="s">
        <v>112</v>
      </c>
      <c r="D6" s="14" t="s">
        <v>111</v>
      </c>
      <c r="E6" s="25" t="s">
        <v>110</v>
      </c>
      <c r="F6" s="24">
        <v>104</v>
      </c>
      <c r="G6" s="23">
        <f t="shared" si="0"/>
        <v>41.599999999999994</v>
      </c>
      <c r="H6" s="21" t="s">
        <v>72</v>
      </c>
      <c r="I6" s="22"/>
      <c r="J6" s="22"/>
      <c r="K6" s="21"/>
    </row>
    <row r="7" spans="1:18" x14ac:dyDescent="0.2">
      <c r="A7" s="30" t="s">
        <v>109</v>
      </c>
      <c r="B7" s="16">
        <v>1</v>
      </c>
      <c r="C7" s="16" t="s">
        <v>108</v>
      </c>
      <c r="D7" s="16" t="s">
        <v>82</v>
      </c>
      <c r="E7" s="30" t="s">
        <v>103</v>
      </c>
      <c r="F7" s="16">
        <v>97.5</v>
      </c>
      <c r="G7" s="18">
        <f t="shared" si="0"/>
        <v>39</v>
      </c>
      <c r="H7" s="18">
        <v>81.2</v>
      </c>
      <c r="I7" s="17">
        <f>SUM(H7*0.4)</f>
        <v>32.480000000000004</v>
      </c>
      <c r="J7" s="17">
        <f>SUM(G7+I7)</f>
        <v>71.48</v>
      </c>
      <c r="K7" s="16"/>
    </row>
    <row r="8" spans="1:18" x14ac:dyDescent="0.2">
      <c r="A8" s="29" t="s">
        <v>107</v>
      </c>
      <c r="B8" s="14">
        <v>1</v>
      </c>
      <c r="C8" s="14" t="s">
        <v>106</v>
      </c>
      <c r="D8" s="14" t="s">
        <v>82</v>
      </c>
      <c r="E8" s="29" t="s">
        <v>103</v>
      </c>
      <c r="F8" s="14">
        <v>94</v>
      </c>
      <c r="G8" s="5">
        <f t="shared" si="0"/>
        <v>37.599999999999994</v>
      </c>
      <c r="H8" s="5">
        <v>77.400000000000006</v>
      </c>
      <c r="I8" s="15">
        <f>SUM(H8*0.4)</f>
        <v>30.960000000000004</v>
      </c>
      <c r="J8" s="15">
        <f>SUM(G8+I8)</f>
        <v>68.56</v>
      </c>
      <c r="K8" s="14"/>
    </row>
    <row r="9" spans="1:18" x14ac:dyDescent="0.2">
      <c r="A9" s="29" t="s">
        <v>105</v>
      </c>
      <c r="B9" s="14">
        <v>1</v>
      </c>
      <c r="C9" s="14" t="s">
        <v>104</v>
      </c>
      <c r="D9" s="14" t="s">
        <v>82</v>
      </c>
      <c r="E9" s="29" t="s">
        <v>103</v>
      </c>
      <c r="F9" s="14">
        <v>92</v>
      </c>
      <c r="G9" s="5">
        <f t="shared" si="0"/>
        <v>36.799999999999997</v>
      </c>
      <c r="H9" s="5">
        <v>77.599999999999994</v>
      </c>
      <c r="I9" s="15">
        <f>SUM(H9*0.4)</f>
        <v>31.04</v>
      </c>
      <c r="J9" s="15">
        <f>SUM(G9+I9)</f>
        <v>67.84</v>
      </c>
      <c r="K9" s="14"/>
    </row>
    <row r="10" spans="1:18" x14ac:dyDescent="0.2">
      <c r="A10" s="29" t="s">
        <v>102</v>
      </c>
      <c r="B10" s="14">
        <v>1</v>
      </c>
      <c r="C10" s="14" t="s">
        <v>101</v>
      </c>
      <c r="D10" s="14" t="s">
        <v>82</v>
      </c>
      <c r="E10" s="29" t="s">
        <v>96</v>
      </c>
      <c r="F10" s="14">
        <v>109</v>
      </c>
      <c r="G10" s="5">
        <f t="shared" si="0"/>
        <v>43.6</v>
      </c>
      <c r="H10" s="5">
        <v>78.599999999999994</v>
      </c>
      <c r="I10" s="15">
        <f>SUM(H10*0.4)</f>
        <v>31.439999999999998</v>
      </c>
      <c r="J10" s="15">
        <f>SUM(G10+I10)</f>
        <v>75.039999999999992</v>
      </c>
      <c r="K10" s="14"/>
    </row>
    <row r="11" spans="1:18" x14ac:dyDescent="0.2">
      <c r="A11" s="29" t="s">
        <v>100</v>
      </c>
      <c r="B11" s="14">
        <v>1</v>
      </c>
      <c r="C11" s="14" t="s">
        <v>99</v>
      </c>
      <c r="D11" s="14" t="s">
        <v>82</v>
      </c>
      <c r="E11" s="29" t="s">
        <v>96</v>
      </c>
      <c r="F11" s="14">
        <v>99.5</v>
      </c>
      <c r="G11" s="5">
        <f t="shared" si="0"/>
        <v>39.799999999999997</v>
      </c>
      <c r="H11" s="5">
        <v>83.6</v>
      </c>
      <c r="I11" s="15">
        <f>SUM(H11*0.4)</f>
        <v>33.44</v>
      </c>
      <c r="J11" s="15">
        <f>SUM(G11+I11)</f>
        <v>73.239999999999995</v>
      </c>
      <c r="K11" s="14"/>
    </row>
    <row r="12" spans="1:18" x14ac:dyDescent="0.2">
      <c r="A12" s="29" t="s">
        <v>98</v>
      </c>
      <c r="B12" s="14">
        <v>1</v>
      </c>
      <c r="C12" s="14" t="s">
        <v>97</v>
      </c>
      <c r="D12" s="14" t="s">
        <v>82</v>
      </c>
      <c r="E12" s="29" t="s">
        <v>96</v>
      </c>
      <c r="F12" s="14">
        <v>96</v>
      </c>
      <c r="G12" s="5">
        <f t="shared" si="0"/>
        <v>38.4</v>
      </c>
      <c r="H12" s="29" t="s">
        <v>72</v>
      </c>
      <c r="I12" s="15"/>
      <c r="J12" s="15"/>
      <c r="K12" s="29"/>
    </row>
    <row r="13" spans="1:18" x14ac:dyDescent="0.2">
      <c r="A13" s="29" t="s">
        <v>95</v>
      </c>
      <c r="B13" s="14">
        <v>1</v>
      </c>
      <c r="C13" s="14" t="s">
        <v>94</v>
      </c>
      <c r="D13" s="14" t="s">
        <v>82</v>
      </c>
      <c r="E13" s="29" t="s">
        <v>89</v>
      </c>
      <c r="F13" s="14">
        <v>101.5</v>
      </c>
      <c r="G13" s="5">
        <f t="shared" si="0"/>
        <v>40.6</v>
      </c>
      <c r="H13" s="5">
        <v>82.8</v>
      </c>
      <c r="I13" s="15">
        <f t="shared" ref="I13:I20" si="1">SUM(H13*0.4)</f>
        <v>33.119999999999997</v>
      </c>
      <c r="J13" s="15">
        <f t="shared" ref="J13:J20" si="2">SUM(G13+I13)</f>
        <v>73.72</v>
      </c>
      <c r="K13" s="14"/>
    </row>
    <row r="14" spans="1:18" x14ac:dyDescent="0.2">
      <c r="A14" s="29" t="s">
        <v>93</v>
      </c>
      <c r="B14" s="14">
        <v>1</v>
      </c>
      <c r="C14" s="14" t="s">
        <v>92</v>
      </c>
      <c r="D14" s="14" t="s">
        <v>82</v>
      </c>
      <c r="E14" s="29" t="s">
        <v>89</v>
      </c>
      <c r="F14" s="14">
        <v>102.5</v>
      </c>
      <c r="G14" s="5">
        <f t="shared" si="0"/>
        <v>40.999999999999993</v>
      </c>
      <c r="H14" s="5">
        <v>80.400000000000006</v>
      </c>
      <c r="I14" s="15">
        <f t="shared" si="1"/>
        <v>32.160000000000004</v>
      </c>
      <c r="J14" s="15">
        <f t="shared" si="2"/>
        <v>73.16</v>
      </c>
      <c r="K14" s="14"/>
    </row>
    <row r="15" spans="1:18" x14ac:dyDescent="0.2">
      <c r="A15" s="29" t="s">
        <v>91</v>
      </c>
      <c r="B15" s="14">
        <v>1</v>
      </c>
      <c r="C15" s="14" t="s">
        <v>90</v>
      </c>
      <c r="D15" s="14" t="s">
        <v>82</v>
      </c>
      <c r="E15" s="29" t="s">
        <v>89</v>
      </c>
      <c r="F15" s="14">
        <v>105.5</v>
      </c>
      <c r="G15" s="5">
        <f t="shared" si="0"/>
        <v>42.199999999999996</v>
      </c>
      <c r="H15" s="5">
        <v>76.599999999999994</v>
      </c>
      <c r="I15" s="15">
        <f t="shared" si="1"/>
        <v>30.64</v>
      </c>
      <c r="J15" s="15">
        <f t="shared" si="2"/>
        <v>72.84</v>
      </c>
      <c r="K15" s="14"/>
    </row>
    <row r="16" spans="1:18" x14ac:dyDescent="0.2">
      <c r="A16" s="29" t="s">
        <v>88</v>
      </c>
      <c r="B16" s="14">
        <v>1</v>
      </c>
      <c r="C16" s="14" t="s">
        <v>87</v>
      </c>
      <c r="D16" s="14" t="s">
        <v>82</v>
      </c>
      <c r="E16" s="29" t="s">
        <v>81</v>
      </c>
      <c r="F16" s="14">
        <v>95</v>
      </c>
      <c r="G16" s="5">
        <f t="shared" si="0"/>
        <v>38</v>
      </c>
      <c r="H16" s="5">
        <v>81.2</v>
      </c>
      <c r="I16" s="15">
        <f t="shared" si="1"/>
        <v>32.480000000000004</v>
      </c>
      <c r="J16" s="15">
        <f t="shared" si="2"/>
        <v>70.48</v>
      </c>
      <c r="K16" s="14"/>
    </row>
    <row r="17" spans="1:11" x14ac:dyDescent="0.2">
      <c r="A17" s="29" t="s">
        <v>86</v>
      </c>
      <c r="B17" s="14">
        <v>1</v>
      </c>
      <c r="C17" s="14" t="s">
        <v>85</v>
      </c>
      <c r="D17" s="14" t="s">
        <v>82</v>
      </c>
      <c r="E17" s="29" t="s">
        <v>81</v>
      </c>
      <c r="F17" s="14">
        <v>94</v>
      </c>
      <c r="G17" s="5">
        <f t="shared" si="0"/>
        <v>37.599999999999994</v>
      </c>
      <c r="H17" s="5">
        <v>78.599999999999994</v>
      </c>
      <c r="I17" s="15">
        <f t="shared" si="1"/>
        <v>31.439999999999998</v>
      </c>
      <c r="J17" s="15">
        <f t="shared" si="2"/>
        <v>69.039999999999992</v>
      </c>
      <c r="K17" s="14"/>
    </row>
    <row r="18" spans="1:11" ht="13.5" thickBot="1" x14ac:dyDescent="0.25">
      <c r="A18" s="21" t="s">
        <v>84</v>
      </c>
      <c r="B18" s="28">
        <v>1</v>
      </c>
      <c r="C18" s="28" t="s">
        <v>83</v>
      </c>
      <c r="D18" s="28" t="s">
        <v>82</v>
      </c>
      <c r="E18" s="21" t="s">
        <v>81</v>
      </c>
      <c r="F18" s="28">
        <v>95</v>
      </c>
      <c r="G18" s="23">
        <f t="shared" si="0"/>
        <v>38</v>
      </c>
      <c r="H18" s="23">
        <v>77.400000000000006</v>
      </c>
      <c r="I18" s="22">
        <f t="shared" si="1"/>
        <v>30.960000000000004</v>
      </c>
      <c r="J18" s="22">
        <f t="shared" si="2"/>
        <v>68.960000000000008</v>
      </c>
      <c r="K18" s="28"/>
    </row>
    <row r="19" spans="1:11" x14ac:dyDescent="0.2">
      <c r="A19" s="20" t="s">
        <v>80</v>
      </c>
      <c r="B19" s="19">
        <v>1</v>
      </c>
      <c r="C19" s="19" t="s">
        <v>79</v>
      </c>
      <c r="D19" s="19" t="s">
        <v>74</v>
      </c>
      <c r="E19" s="20" t="s">
        <v>73</v>
      </c>
      <c r="F19" s="19">
        <v>93</v>
      </c>
      <c r="G19" s="18">
        <f t="shared" si="0"/>
        <v>37.199999999999996</v>
      </c>
      <c r="H19" s="18">
        <v>78.400000000000006</v>
      </c>
      <c r="I19" s="17">
        <f t="shared" si="1"/>
        <v>31.360000000000003</v>
      </c>
      <c r="J19" s="17">
        <f t="shared" si="2"/>
        <v>68.56</v>
      </c>
      <c r="K19" s="14"/>
    </row>
    <row r="20" spans="1:11" x14ac:dyDescent="0.2">
      <c r="A20" s="27" t="s">
        <v>78</v>
      </c>
      <c r="B20" s="26">
        <v>1</v>
      </c>
      <c r="C20" s="26" t="s">
        <v>77</v>
      </c>
      <c r="D20" s="26" t="s">
        <v>74</v>
      </c>
      <c r="E20" s="27" t="s">
        <v>73</v>
      </c>
      <c r="F20" s="26">
        <v>90.5</v>
      </c>
      <c r="G20" s="5">
        <f t="shared" si="0"/>
        <v>36.200000000000003</v>
      </c>
      <c r="H20" s="5">
        <v>72.400000000000006</v>
      </c>
      <c r="I20" s="15">
        <f t="shared" si="1"/>
        <v>28.960000000000004</v>
      </c>
      <c r="J20" s="15">
        <f t="shared" si="2"/>
        <v>65.160000000000011</v>
      </c>
      <c r="K20" s="14"/>
    </row>
    <row r="21" spans="1:11" ht="13.5" thickBot="1" x14ac:dyDescent="0.25">
      <c r="A21" s="25" t="s">
        <v>76</v>
      </c>
      <c r="B21" s="24">
        <v>1</v>
      </c>
      <c r="C21" s="24" t="s">
        <v>75</v>
      </c>
      <c r="D21" s="24" t="s">
        <v>74</v>
      </c>
      <c r="E21" s="25" t="s">
        <v>73</v>
      </c>
      <c r="F21" s="24">
        <v>113</v>
      </c>
      <c r="G21" s="23">
        <f t="shared" si="0"/>
        <v>45.199999999999996</v>
      </c>
      <c r="H21" s="21" t="s">
        <v>72</v>
      </c>
      <c r="I21" s="22"/>
      <c r="J21" s="22"/>
      <c r="K21" s="21"/>
    </row>
    <row r="22" spans="1:11" x14ac:dyDescent="0.2">
      <c r="A22" s="20" t="s">
        <v>71</v>
      </c>
      <c r="B22" s="19">
        <v>1</v>
      </c>
      <c r="C22" s="19" t="s">
        <v>70</v>
      </c>
      <c r="D22" s="19" t="s">
        <v>1</v>
      </c>
      <c r="E22" s="20" t="s">
        <v>65</v>
      </c>
      <c r="F22" s="19">
        <v>98</v>
      </c>
      <c r="G22" s="18">
        <f t="shared" si="0"/>
        <v>39.199999999999996</v>
      </c>
      <c r="H22" s="18">
        <v>84.4</v>
      </c>
      <c r="I22" s="17">
        <f>SUM(H22*0.4)</f>
        <v>33.760000000000005</v>
      </c>
      <c r="J22" s="17">
        <f>SUM(G22+I22)</f>
        <v>72.960000000000008</v>
      </c>
      <c r="K22" s="16"/>
    </row>
    <row r="23" spans="1:11" x14ac:dyDescent="0.2">
      <c r="A23" s="7" t="s">
        <v>69</v>
      </c>
      <c r="B23" s="6">
        <v>1</v>
      </c>
      <c r="C23" s="6" t="s">
        <v>68</v>
      </c>
      <c r="D23" s="6" t="s">
        <v>1</v>
      </c>
      <c r="E23" s="7" t="s">
        <v>65</v>
      </c>
      <c r="F23" s="6">
        <v>93.5</v>
      </c>
      <c r="G23" s="5">
        <f t="shared" si="0"/>
        <v>37.4</v>
      </c>
      <c r="H23" s="5">
        <v>81.400000000000006</v>
      </c>
      <c r="I23" s="15">
        <f>SUM(H23*0.4)</f>
        <v>32.56</v>
      </c>
      <c r="J23" s="15">
        <f>SUM(G23+I23)</f>
        <v>69.960000000000008</v>
      </c>
      <c r="K23" s="14"/>
    </row>
    <row r="24" spans="1:11" x14ac:dyDescent="0.2">
      <c r="A24" s="7" t="s">
        <v>67</v>
      </c>
      <c r="B24" s="6">
        <v>1</v>
      </c>
      <c r="C24" s="6" t="s">
        <v>66</v>
      </c>
      <c r="D24" s="6" t="s">
        <v>1</v>
      </c>
      <c r="E24" s="7" t="s">
        <v>65</v>
      </c>
      <c r="F24" s="6">
        <v>85.5</v>
      </c>
      <c r="G24" s="5">
        <f t="shared" si="0"/>
        <v>34.199999999999996</v>
      </c>
      <c r="H24" s="5">
        <v>78.599999999999994</v>
      </c>
      <c r="I24" s="15">
        <f>SUM(H24*0.4)</f>
        <v>31.439999999999998</v>
      </c>
      <c r="J24" s="15">
        <f>SUM(G24+I24)</f>
        <v>65.639999999999986</v>
      </c>
      <c r="K24" s="14"/>
    </row>
  </sheetData>
  <autoFilter ref="A3:R24"/>
  <mergeCells count="1">
    <mergeCell ref="A2:K2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D1" zoomScale="115" zoomScaleNormal="115" workbookViewId="0">
      <pane ySplit="2" topLeftCell="A3" activePane="bottomLeft" state="frozen"/>
      <selection pane="bottomLeft" activeCell="N22" sqref="N22"/>
    </sheetView>
  </sheetViews>
  <sheetFormatPr defaultRowHeight="12.75" x14ac:dyDescent="0.2"/>
  <cols>
    <col min="1" max="1" width="8.85546875" style="34" customWidth="1"/>
    <col min="2" max="2" width="8.42578125" style="33" customWidth="1"/>
    <col min="3" max="3" width="12.85546875" style="3" customWidth="1"/>
    <col min="4" max="4" width="32.85546875" style="3" customWidth="1"/>
    <col min="5" max="5" width="16.85546875" style="3" customWidth="1"/>
    <col min="6" max="6" width="12.140625" style="3" customWidth="1"/>
    <col min="7" max="7" width="10.7109375" style="3" customWidth="1"/>
    <col min="8" max="8" width="12.140625" style="3" customWidth="1"/>
    <col min="9" max="9" width="9.5703125" style="3" customWidth="1"/>
    <col min="10" max="10" width="10.85546875" style="32" customWidth="1"/>
    <col min="11" max="11" width="13.28515625" style="32" customWidth="1"/>
    <col min="12" max="13" width="12.28515625" style="32" customWidth="1"/>
    <col min="14" max="14" width="29" style="3" customWidth="1"/>
    <col min="15" max="15" width="13.140625" style="3" bestFit="1" customWidth="1"/>
    <col min="16" max="16384" width="9.140625" style="3"/>
  </cols>
  <sheetData>
    <row r="1" spans="1:21" ht="57.95" customHeight="1" x14ac:dyDescent="0.2">
      <c r="A1" s="75" t="s">
        <v>208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9"/>
      <c r="P1" s="9"/>
      <c r="Q1" s="9"/>
      <c r="R1" s="9"/>
      <c r="S1" s="9"/>
      <c r="T1" s="9"/>
      <c r="U1" s="9"/>
    </row>
    <row r="2" spans="1:21" ht="39.950000000000003" customHeight="1" x14ac:dyDescent="0.2">
      <c r="A2" s="8" t="s">
        <v>128</v>
      </c>
      <c r="B2" s="73" t="s">
        <v>127</v>
      </c>
      <c r="C2" s="8" t="s">
        <v>126</v>
      </c>
      <c r="D2" s="8" t="s">
        <v>125</v>
      </c>
      <c r="E2" s="8" t="s">
        <v>206</v>
      </c>
      <c r="F2" s="8" t="s">
        <v>123</v>
      </c>
      <c r="G2" s="8" t="s">
        <v>205</v>
      </c>
      <c r="H2" s="8" t="s">
        <v>204</v>
      </c>
      <c r="I2" s="8" t="s">
        <v>203</v>
      </c>
      <c r="J2" s="31" t="s">
        <v>202</v>
      </c>
      <c r="K2" s="31" t="s">
        <v>201</v>
      </c>
      <c r="L2" s="8" t="s">
        <v>200</v>
      </c>
      <c r="M2" s="31" t="s">
        <v>61</v>
      </c>
      <c r="N2" s="8" t="s">
        <v>199</v>
      </c>
      <c r="O2" s="13"/>
      <c r="P2" s="13"/>
      <c r="Q2" s="13"/>
    </row>
    <row r="3" spans="1:21" x14ac:dyDescent="0.2">
      <c r="A3" s="56" t="s">
        <v>198</v>
      </c>
      <c r="B3" s="55">
        <v>1</v>
      </c>
      <c r="C3" s="56" t="s">
        <v>197</v>
      </c>
      <c r="D3" s="56" t="s">
        <v>192</v>
      </c>
      <c r="E3" s="12" t="s">
        <v>157</v>
      </c>
      <c r="F3" s="56">
        <v>90</v>
      </c>
      <c r="G3" s="53">
        <v>18</v>
      </c>
      <c r="H3" s="51">
        <v>64</v>
      </c>
      <c r="I3" s="50">
        <f t="shared" ref="I3:I30" si="0">ROUND(H3*0.4,2)</f>
        <v>25.6</v>
      </c>
      <c r="J3" s="52">
        <f t="shared" ref="J3:J30" si="1">G3+I3</f>
        <v>43.6</v>
      </c>
      <c r="K3" s="52">
        <v>81.400000000000006</v>
      </c>
      <c r="L3" s="50">
        <f t="shared" ref="L3:L29" si="2">SUM(K3*0.3)</f>
        <v>24.42</v>
      </c>
      <c r="M3" s="52">
        <f t="shared" ref="M3:M29" si="3">SUM(G3+I3+L3)</f>
        <v>68.02000000000001</v>
      </c>
      <c r="N3" s="8"/>
      <c r="S3" s="13"/>
    </row>
    <row r="4" spans="1:21" x14ac:dyDescent="0.2">
      <c r="A4" s="56" t="s">
        <v>196</v>
      </c>
      <c r="B4" s="55">
        <v>1</v>
      </c>
      <c r="C4" s="56" t="s">
        <v>195</v>
      </c>
      <c r="D4" s="56" t="s">
        <v>192</v>
      </c>
      <c r="E4" s="12" t="s">
        <v>157</v>
      </c>
      <c r="F4" s="56">
        <v>95.5</v>
      </c>
      <c r="G4" s="53">
        <v>19.100000000000001</v>
      </c>
      <c r="H4" s="51">
        <v>62</v>
      </c>
      <c r="I4" s="50">
        <f t="shared" si="0"/>
        <v>24.8</v>
      </c>
      <c r="J4" s="52">
        <f t="shared" si="1"/>
        <v>43.900000000000006</v>
      </c>
      <c r="K4" s="52">
        <v>76.599999999999994</v>
      </c>
      <c r="L4" s="50">
        <f t="shared" si="2"/>
        <v>22.979999999999997</v>
      </c>
      <c r="M4" s="52">
        <f t="shared" si="3"/>
        <v>66.88</v>
      </c>
      <c r="N4" s="8"/>
      <c r="R4" s="13"/>
    </row>
    <row r="5" spans="1:21" ht="13.5" thickBot="1" x14ac:dyDescent="0.25">
      <c r="A5" s="49" t="s">
        <v>194</v>
      </c>
      <c r="B5" s="48">
        <v>1</v>
      </c>
      <c r="C5" s="49" t="s">
        <v>193</v>
      </c>
      <c r="D5" s="49" t="s">
        <v>192</v>
      </c>
      <c r="E5" s="67" t="s">
        <v>157</v>
      </c>
      <c r="F5" s="49">
        <v>90.5</v>
      </c>
      <c r="G5" s="46">
        <v>18.100000000000001</v>
      </c>
      <c r="H5" s="44">
        <v>65</v>
      </c>
      <c r="I5" s="43">
        <f t="shared" si="0"/>
        <v>26</v>
      </c>
      <c r="J5" s="45">
        <f t="shared" si="1"/>
        <v>44.1</v>
      </c>
      <c r="K5" s="45">
        <v>72</v>
      </c>
      <c r="L5" s="43">
        <f t="shared" si="2"/>
        <v>21.599999999999998</v>
      </c>
      <c r="M5" s="45">
        <f t="shared" si="3"/>
        <v>65.7</v>
      </c>
      <c r="N5" s="72"/>
      <c r="Q5" s="13"/>
      <c r="T5" s="13"/>
    </row>
    <row r="6" spans="1:21" x14ac:dyDescent="0.2">
      <c r="A6" s="58" t="s">
        <v>191</v>
      </c>
      <c r="B6" s="40">
        <v>1</v>
      </c>
      <c r="C6" s="39" t="s">
        <v>190</v>
      </c>
      <c r="D6" s="39" t="s">
        <v>178</v>
      </c>
      <c r="E6" s="41" t="s">
        <v>157</v>
      </c>
      <c r="F6" s="39">
        <v>87.5</v>
      </c>
      <c r="G6" s="38">
        <v>17.5</v>
      </c>
      <c r="H6" s="35">
        <v>60</v>
      </c>
      <c r="I6" s="36">
        <f t="shared" si="0"/>
        <v>24</v>
      </c>
      <c r="J6" s="37">
        <f t="shared" si="1"/>
        <v>41.5</v>
      </c>
      <c r="K6" s="37">
        <v>77</v>
      </c>
      <c r="L6" s="36">
        <f t="shared" si="2"/>
        <v>23.099999999999998</v>
      </c>
      <c r="M6" s="37">
        <f t="shared" si="3"/>
        <v>64.599999999999994</v>
      </c>
      <c r="N6" s="57"/>
    </row>
    <row r="7" spans="1:21" x14ac:dyDescent="0.2">
      <c r="A7" s="56" t="s">
        <v>189</v>
      </c>
      <c r="B7" s="55">
        <v>1</v>
      </c>
      <c r="C7" s="54" t="s">
        <v>188</v>
      </c>
      <c r="D7" s="54" t="s">
        <v>178</v>
      </c>
      <c r="E7" s="12" t="s">
        <v>157</v>
      </c>
      <c r="F7" s="54">
        <v>90.5</v>
      </c>
      <c r="G7" s="53">
        <v>18.100000000000001</v>
      </c>
      <c r="H7" s="51">
        <v>60</v>
      </c>
      <c r="I7" s="50">
        <f t="shared" si="0"/>
        <v>24</v>
      </c>
      <c r="J7" s="52">
        <f t="shared" si="1"/>
        <v>42.1</v>
      </c>
      <c r="K7" s="37">
        <v>71.8</v>
      </c>
      <c r="L7" s="50">
        <f t="shared" si="2"/>
        <v>21.54</v>
      </c>
      <c r="M7" s="52">
        <f t="shared" si="3"/>
        <v>63.64</v>
      </c>
      <c r="N7" s="8"/>
    </row>
    <row r="8" spans="1:21" ht="14.25" customHeight="1" x14ac:dyDescent="0.2">
      <c r="A8" s="56" t="s">
        <v>187</v>
      </c>
      <c r="B8" s="55">
        <v>1</v>
      </c>
      <c r="C8" s="54" t="s">
        <v>186</v>
      </c>
      <c r="D8" s="54" t="s">
        <v>185</v>
      </c>
      <c r="E8" s="12" t="s">
        <v>157</v>
      </c>
      <c r="F8" s="54">
        <v>73</v>
      </c>
      <c r="G8" s="53">
        <v>14.6</v>
      </c>
      <c r="H8" s="51">
        <v>60</v>
      </c>
      <c r="I8" s="50">
        <f t="shared" si="0"/>
        <v>24</v>
      </c>
      <c r="J8" s="52">
        <f t="shared" si="1"/>
        <v>38.6</v>
      </c>
      <c r="K8" s="37">
        <v>67.599999999999994</v>
      </c>
      <c r="L8" s="50"/>
      <c r="M8" s="52"/>
      <c r="N8" s="51" t="s">
        <v>210</v>
      </c>
    </row>
    <row r="9" spans="1:21" x14ac:dyDescent="0.2">
      <c r="A9" s="56" t="s">
        <v>184</v>
      </c>
      <c r="B9" s="55">
        <v>1</v>
      </c>
      <c r="C9" s="54" t="s">
        <v>183</v>
      </c>
      <c r="D9" s="54" t="s">
        <v>178</v>
      </c>
      <c r="E9" s="29" t="s">
        <v>177</v>
      </c>
      <c r="F9" s="54">
        <v>73</v>
      </c>
      <c r="G9" s="53">
        <v>14.6</v>
      </c>
      <c r="H9" s="51">
        <v>76</v>
      </c>
      <c r="I9" s="50">
        <f t="shared" si="0"/>
        <v>30.4</v>
      </c>
      <c r="J9" s="52">
        <f t="shared" si="1"/>
        <v>45</v>
      </c>
      <c r="K9" s="52">
        <v>76.599999999999994</v>
      </c>
      <c r="L9" s="50">
        <f t="shared" si="2"/>
        <v>22.979999999999997</v>
      </c>
      <c r="M9" s="52">
        <f t="shared" si="3"/>
        <v>67.97999999999999</v>
      </c>
      <c r="N9" s="8"/>
    </row>
    <row r="10" spans="1:21" x14ac:dyDescent="0.2">
      <c r="A10" s="56" t="s">
        <v>182</v>
      </c>
      <c r="B10" s="55">
        <v>1</v>
      </c>
      <c r="C10" s="54" t="s">
        <v>181</v>
      </c>
      <c r="D10" s="54" t="s">
        <v>178</v>
      </c>
      <c r="E10" s="29" t="s">
        <v>177</v>
      </c>
      <c r="F10" s="54">
        <v>79</v>
      </c>
      <c r="G10" s="53">
        <v>15.8</v>
      </c>
      <c r="H10" s="51">
        <v>66.5</v>
      </c>
      <c r="I10" s="50">
        <f t="shared" si="0"/>
        <v>26.6</v>
      </c>
      <c r="J10" s="52">
        <f t="shared" si="1"/>
        <v>42.400000000000006</v>
      </c>
      <c r="K10" s="52">
        <v>71</v>
      </c>
      <c r="L10" s="50">
        <f t="shared" si="2"/>
        <v>21.3</v>
      </c>
      <c r="M10" s="52">
        <f t="shared" si="3"/>
        <v>63.7</v>
      </c>
      <c r="N10" s="8"/>
    </row>
    <row r="11" spans="1:21" ht="13.5" thickBot="1" x14ac:dyDescent="0.25">
      <c r="A11" s="49" t="s">
        <v>180</v>
      </c>
      <c r="B11" s="48">
        <v>1</v>
      </c>
      <c r="C11" s="47" t="s">
        <v>179</v>
      </c>
      <c r="D11" s="47" t="s">
        <v>178</v>
      </c>
      <c r="E11" s="21" t="s">
        <v>177</v>
      </c>
      <c r="F11" s="47">
        <v>80</v>
      </c>
      <c r="G11" s="46">
        <v>16</v>
      </c>
      <c r="H11" s="44">
        <v>63</v>
      </c>
      <c r="I11" s="43">
        <f t="shared" si="0"/>
        <v>25.2</v>
      </c>
      <c r="J11" s="45">
        <f t="shared" si="1"/>
        <v>41.2</v>
      </c>
      <c r="K11" s="45">
        <v>73.400000000000006</v>
      </c>
      <c r="L11" s="43">
        <f t="shared" si="2"/>
        <v>22.02</v>
      </c>
      <c r="M11" s="45">
        <f t="shared" si="3"/>
        <v>63.22</v>
      </c>
      <c r="N11" s="42"/>
    </row>
    <row r="12" spans="1:21" x14ac:dyDescent="0.2">
      <c r="A12" s="66" t="s">
        <v>176</v>
      </c>
      <c r="B12" s="71">
        <v>1</v>
      </c>
      <c r="C12" s="19" t="s">
        <v>175</v>
      </c>
      <c r="D12" s="19" t="s">
        <v>74</v>
      </c>
      <c r="E12" s="20" t="s">
        <v>148</v>
      </c>
      <c r="F12" s="19">
        <v>98.5</v>
      </c>
      <c r="G12" s="38">
        <v>19.7</v>
      </c>
      <c r="H12" s="35">
        <v>71</v>
      </c>
      <c r="I12" s="36">
        <f t="shared" si="0"/>
        <v>28.4</v>
      </c>
      <c r="J12" s="37">
        <f t="shared" si="1"/>
        <v>48.099999999999994</v>
      </c>
      <c r="K12" s="37">
        <v>77.2</v>
      </c>
      <c r="L12" s="36">
        <f t="shared" si="2"/>
        <v>23.16</v>
      </c>
      <c r="M12" s="37">
        <f t="shared" si="3"/>
        <v>71.259999999999991</v>
      </c>
      <c r="N12" s="57"/>
    </row>
    <row r="13" spans="1:21" x14ac:dyDescent="0.2">
      <c r="A13" s="64" t="s">
        <v>174</v>
      </c>
      <c r="B13" s="26">
        <v>1</v>
      </c>
      <c r="C13" s="6" t="s">
        <v>173</v>
      </c>
      <c r="D13" s="6" t="s">
        <v>74</v>
      </c>
      <c r="E13" s="7" t="s">
        <v>148</v>
      </c>
      <c r="F13" s="6">
        <v>98</v>
      </c>
      <c r="G13" s="53">
        <v>19.600000000000001</v>
      </c>
      <c r="H13" s="51">
        <v>66</v>
      </c>
      <c r="I13" s="50">
        <f t="shared" si="0"/>
        <v>26.4</v>
      </c>
      <c r="J13" s="52">
        <f t="shared" si="1"/>
        <v>46</v>
      </c>
      <c r="K13" s="52">
        <v>82.4</v>
      </c>
      <c r="L13" s="50">
        <f t="shared" si="2"/>
        <v>24.720000000000002</v>
      </c>
      <c r="M13" s="52">
        <f t="shared" si="3"/>
        <v>70.72</v>
      </c>
      <c r="N13" s="8"/>
    </row>
    <row r="14" spans="1:21" ht="13.5" thickBot="1" x14ac:dyDescent="0.25">
      <c r="A14" s="62" t="s">
        <v>172</v>
      </c>
      <c r="B14" s="70">
        <v>1</v>
      </c>
      <c r="C14" s="24" t="s">
        <v>171</v>
      </c>
      <c r="D14" s="24" t="s">
        <v>170</v>
      </c>
      <c r="E14" s="25" t="s">
        <v>148</v>
      </c>
      <c r="F14" s="24">
        <v>101.5</v>
      </c>
      <c r="G14" s="46">
        <v>20.3</v>
      </c>
      <c r="H14" s="44">
        <v>70</v>
      </c>
      <c r="I14" s="43">
        <f t="shared" si="0"/>
        <v>28</v>
      </c>
      <c r="J14" s="45">
        <f t="shared" si="1"/>
        <v>48.3</v>
      </c>
      <c r="K14" s="45">
        <v>73.599999999999994</v>
      </c>
      <c r="L14" s="43">
        <f t="shared" si="2"/>
        <v>22.08</v>
      </c>
      <c r="M14" s="45">
        <f t="shared" si="3"/>
        <v>70.38</v>
      </c>
      <c r="N14" s="42"/>
    </row>
    <row r="15" spans="1:21" x14ac:dyDescent="0.2">
      <c r="A15" s="69" t="s">
        <v>169</v>
      </c>
      <c r="B15" s="40">
        <v>1</v>
      </c>
      <c r="C15" s="39" t="s">
        <v>168</v>
      </c>
      <c r="D15" s="16" t="s">
        <v>82</v>
      </c>
      <c r="E15" s="41" t="s">
        <v>157</v>
      </c>
      <c r="F15" s="16">
        <v>86.5</v>
      </c>
      <c r="G15" s="38">
        <v>17.3</v>
      </c>
      <c r="H15" s="35">
        <v>60</v>
      </c>
      <c r="I15" s="36">
        <f t="shared" si="0"/>
        <v>24</v>
      </c>
      <c r="J15" s="37">
        <f t="shared" si="1"/>
        <v>41.3</v>
      </c>
      <c r="K15" s="37">
        <v>81.8</v>
      </c>
      <c r="L15" s="36">
        <f t="shared" si="2"/>
        <v>24.54</v>
      </c>
      <c r="M15" s="37">
        <f t="shared" si="3"/>
        <v>65.84</v>
      </c>
      <c r="N15" s="57"/>
    </row>
    <row r="16" spans="1:21" ht="13.5" thickBot="1" x14ac:dyDescent="0.25">
      <c r="A16" s="68" t="s">
        <v>167</v>
      </c>
      <c r="B16" s="48">
        <v>1</v>
      </c>
      <c r="C16" s="47" t="s">
        <v>166</v>
      </c>
      <c r="D16" s="28" t="s">
        <v>82</v>
      </c>
      <c r="E16" s="67" t="s">
        <v>157</v>
      </c>
      <c r="F16" s="28">
        <v>89.5</v>
      </c>
      <c r="G16" s="46">
        <v>17.899999999999999</v>
      </c>
      <c r="H16" s="44">
        <v>60</v>
      </c>
      <c r="I16" s="43">
        <f t="shared" si="0"/>
        <v>24</v>
      </c>
      <c r="J16" s="45">
        <f t="shared" si="1"/>
        <v>41.9</v>
      </c>
      <c r="K16" s="45">
        <v>78.400000000000006</v>
      </c>
      <c r="L16" s="43">
        <f t="shared" si="2"/>
        <v>23.52</v>
      </c>
      <c r="M16" s="45">
        <f t="shared" si="3"/>
        <v>65.42</v>
      </c>
      <c r="N16" s="42"/>
    </row>
    <row r="17" spans="1:14" x14ac:dyDescent="0.2">
      <c r="A17" s="66" t="s">
        <v>165</v>
      </c>
      <c r="B17" s="65">
        <v>2</v>
      </c>
      <c r="C17" s="19" t="s">
        <v>164</v>
      </c>
      <c r="D17" s="19" t="s">
        <v>1</v>
      </c>
      <c r="E17" s="41" t="s">
        <v>157</v>
      </c>
      <c r="F17" s="19">
        <v>80.5</v>
      </c>
      <c r="G17" s="38">
        <v>16.100000000000001</v>
      </c>
      <c r="H17" s="35">
        <v>66</v>
      </c>
      <c r="I17" s="36">
        <f t="shared" si="0"/>
        <v>26.4</v>
      </c>
      <c r="J17" s="37">
        <f t="shared" si="1"/>
        <v>42.5</v>
      </c>
      <c r="K17" s="37">
        <v>73.2</v>
      </c>
      <c r="L17" s="36">
        <f t="shared" si="2"/>
        <v>21.96</v>
      </c>
      <c r="M17" s="37">
        <f t="shared" si="3"/>
        <v>64.460000000000008</v>
      </c>
      <c r="N17" s="57"/>
    </row>
    <row r="18" spans="1:14" x14ac:dyDescent="0.2">
      <c r="A18" s="64" t="s">
        <v>163</v>
      </c>
      <c r="B18" s="63">
        <v>2</v>
      </c>
      <c r="C18" s="6" t="s">
        <v>162</v>
      </c>
      <c r="D18" s="6" t="s">
        <v>1</v>
      </c>
      <c r="E18" s="12" t="s">
        <v>157</v>
      </c>
      <c r="F18" s="6">
        <v>82.5</v>
      </c>
      <c r="G18" s="53">
        <v>16.5</v>
      </c>
      <c r="H18" s="51">
        <v>61</v>
      </c>
      <c r="I18" s="50">
        <f t="shared" si="0"/>
        <v>24.4</v>
      </c>
      <c r="J18" s="52">
        <f t="shared" si="1"/>
        <v>40.9</v>
      </c>
      <c r="K18" s="37">
        <v>75.400000000000006</v>
      </c>
      <c r="L18" s="50">
        <f t="shared" si="2"/>
        <v>22.62</v>
      </c>
      <c r="M18" s="52">
        <f t="shared" si="3"/>
        <v>63.519999999999996</v>
      </c>
      <c r="N18" s="8"/>
    </row>
    <row r="19" spans="1:14" x14ac:dyDescent="0.2">
      <c r="A19" s="66" t="s">
        <v>161</v>
      </c>
      <c r="B19" s="65">
        <v>2</v>
      </c>
      <c r="C19" s="19" t="s">
        <v>160</v>
      </c>
      <c r="D19" s="19" t="s">
        <v>1</v>
      </c>
      <c r="E19" s="41" t="s">
        <v>157</v>
      </c>
      <c r="F19" s="19">
        <v>81</v>
      </c>
      <c r="G19" s="38">
        <v>16.2</v>
      </c>
      <c r="H19" s="35">
        <v>62</v>
      </c>
      <c r="I19" s="36">
        <f t="shared" si="0"/>
        <v>24.8</v>
      </c>
      <c r="J19" s="37">
        <f t="shared" si="1"/>
        <v>41</v>
      </c>
      <c r="K19" s="37">
        <v>72.2</v>
      </c>
      <c r="L19" s="50">
        <f t="shared" si="2"/>
        <v>21.66</v>
      </c>
      <c r="M19" s="52">
        <f t="shared" si="3"/>
        <v>62.66</v>
      </c>
      <c r="N19" s="57"/>
    </row>
    <row r="20" spans="1:14" x14ac:dyDescent="0.2">
      <c r="A20" s="64" t="s">
        <v>159</v>
      </c>
      <c r="B20" s="63">
        <v>2</v>
      </c>
      <c r="C20" s="6" t="s">
        <v>158</v>
      </c>
      <c r="D20" s="6" t="s">
        <v>1</v>
      </c>
      <c r="E20" s="12" t="s">
        <v>157</v>
      </c>
      <c r="F20" s="6">
        <v>81</v>
      </c>
      <c r="G20" s="53">
        <v>16.2</v>
      </c>
      <c r="H20" s="51">
        <v>60</v>
      </c>
      <c r="I20" s="50">
        <f t="shared" si="0"/>
        <v>24</v>
      </c>
      <c r="J20" s="52">
        <f t="shared" si="1"/>
        <v>40.200000000000003</v>
      </c>
      <c r="K20" s="37">
        <v>72.8</v>
      </c>
      <c r="L20" s="50">
        <f t="shared" si="2"/>
        <v>21.84</v>
      </c>
      <c r="M20" s="52">
        <f t="shared" si="3"/>
        <v>62.040000000000006</v>
      </c>
      <c r="N20" s="8"/>
    </row>
    <row r="21" spans="1:14" x14ac:dyDescent="0.2">
      <c r="A21" s="64" t="s">
        <v>156</v>
      </c>
      <c r="B21" s="63">
        <v>1</v>
      </c>
      <c r="C21" s="6" t="s">
        <v>155</v>
      </c>
      <c r="D21" s="6" t="s">
        <v>1</v>
      </c>
      <c r="E21" s="7" t="s">
        <v>148</v>
      </c>
      <c r="F21" s="6">
        <v>92</v>
      </c>
      <c r="G21" s="53">
        <v>18.399999999999999</v>
      </c>
      <c r="H21" s="51">
        <v>75</v>
      </c>
      <c r="I21" s="50">
        <f t="shared" si="0"/>
        <v>30</v>
      </c>
      <c r="J21" s="52">
        <f t="shared" si="1"/>
        <v>48.4</v>
      </c>
      <c r="K21" s="52">
        <v>76</v>
      </c>
      <c r="L21" s="50">
        <f t="shared" si="2"/>
        <v>22.8</v>
      </c>
      <c r="M21" s="52">
        <f t="shared" si="3"/>
        <v>71.2</v>
      </c>
      <c r="N21" s="4"/>
    </row>
    <row r="22" spans="1:14" x14ac:dyDescent="0.2">
      <c r="A22" s="64" t="s">
        <v>154</v>
      </c>
      <c r="B22" s="63">
        <v>1</v>
      </c>
      <c r="C22" s="6" t="s">
        <v>153</v>
      </c>
      <c r="D22" s="6" t="s">
        <v>1</v>
      </c>
      <c r="E22" s="7" t="s">
        <v>148</v>
      </c>
      <c r="F22" s="6">
        <v>98.5</v>
      </c>
      <c r="G22" s="53">
        <v>19.7</v>
      </c>
      <c r="H22" s="51">
        <v>61</v>
      </c>
      <c r="I22" s="50">
        <f t="shared" si="0"/>
        <v>24.4</v>
      </c>
      <c r="J22" s="52">
        <f t="shared" si="1"/>
        <v>44.099999999999994</v>
      </c>
      <c r="K22" s="52">
        <v>80.599999999999994</v>
      </c>
      <c r="L22" s="50">
        <f t="shared" si="2"/>
        <v>24.179999999999996</v>
      </c>
      <c r="M22" s="52">
        <f t="shared" si="3"/>
        <v>68.279999999999987</v>
      </c>
      <c r="N22" s="8"/>
    </row>
    <row r="23" spans="1:14" x14ac:dyDescent="0.2">
      <c r="A23" s="64" t="s">
        <v>152</v>
      </c>
      <c r="B23" s="63">
        <v>1</v>
      </c>
      <c r="C23" s="6" t="s">
        <v>151</v>
      </c>
      <c r="D23" s="6" t="s">
        <v>1</v>
      </c>
      <c r="E23" s="7" t="s">
        <v>148</v>
      </c>
      <c r="F23" s="6">
        <v>85.5</v>
      </c>
      <c r="G23" s="53">
        <v>17.100000000000001</v>
      </c>
      <c r="H23" s="51">
        <v>68</v>
      </c>
      <c r="I23" s="50">
        <f t="shared" si="0"/>
        <v>27.2</v>
      </c>
      <c r="J23" s="52">
        <f t="shared" si="1"/>
        <v>44.3</v>
      </c>
      <c r="K23" s="52">
        <v>76.2</v>
      </c>
      <c r="L23" s="50">
        <f t="shared" si="2"/>
        <v>22.86</v>
      </c>
      <c r="M23" s="52">
        <f t="shared" si="3"/>
        <v>67.16</v>
      </c>
      <c r="N23" s="8"/>
    </row>
    <row r="24" spans="1:14" ht="13.5" thickBot="1" x14ac:dyDescent="0.25">
      <c r="A24" s="62" t="s">
        <v>150</v>
      </c>
      <c r="B24" s="61">
        <v>1</v>
      </c>
      <c r="C24" s="24" t="s">
        <v>149</v>
      </c>
      <c r="D24" s="24" t="s">
        <v>1</v>
      </c>
      <c r="E24" s="25" t="s">
        <v>148</v>
      </c>
      <c r="F24" s="24">
        <v>88.5</v>
      </c>
      <c r="G24" s="46">
        <v>17.7</v>
      </c>
      <c r="H24" s="44">
        <v>66</v>
      </c>
      <c r="I24" s="43">
        <f t="shared" si="0"/>
        <v>26.4</v>
      </c>
      <c r="J24" s="45">
        <f t="shared" si="1"/>
        <v>44.099999999999994</v>
      </c>
      <c r="K24" s="45">
        <v>73.400000000000006</v>
      </c>
      <c r="L24" s="43">
        <f t="shared" si="2"/>
        <v>22.02</v>
      </c>
      <c r="M24" s="45">
        <f t="shared" si="3"/>
        <v>66.11999999999999</v>
      </c>
      <c r="N24" s="42"/>
    </row>
    <row r="25" spans="1:14" x14ac:dyDescent="0.2">
      <c r="A25" s="39" t="s">
        <v>147</v>
      </c>
      <c r="B25" s="60">
        <v>1</v>
      </c>
      <c r="C25" s="39" t="s">
        <v>146</v>
      </c>
      <c r="D25" s="39" t="s">
        <v>143</v>
      </c>
      <c r="E25" s="30" t="s">
        <v>142</v>
      </c>
      <c r="F25" s="39">
        <v>107.5</v>
      </c>
      <c r="G25" s="38">
        <v>21.5</v>
      </c>
      <c r="H25" s="35">
        <v>60</v>
      </c>
      <c r="I25" s="36">
        <f t="shared" si="0"/>
        <v>24</v>
      </c>
      <c r="J25" s="37">
        <f t="shared" si="1"/>
        <v>45.5</v>
      </c>
      <c r="K25" s="37">
        <v>75.8</v>
      </c>
      <c r="L25" s="36">
        <f t="shared" si="2"/>
        <v>22.74</v>
      </c>
      <c r="M25" s="37">
        <f t="shared" si="3"/>
        <v>68.239999999999995</v>
      </c>
      <c r="N25" s="57"/>
    </row>
    <row r="26" spans="1:14" ht="13.5" thickBot="1" x14ac:dyDescent="0.25">
      <c r="A26" s="47" t="s">
        <v>145</v>
      </c>
      <c r="B26" s="59">
        <v>1</v>
      </c>
      <c r="C26" s="47" t="s">
        <v>144</v>
      </c>
      <c r="D26" s="47" t="s">
        <v>143</v>
      </c>
      <c r="E26" s="21" t="s">
        <v>142</v>
      </c>
      <c r="F26" s="47">
        <v>77</v>
      </c>
      <c r="G26" s="46">
        <v>15.4</v>
      </c>
      <c r="H26" s="44">
        <v>60</v>
      </c>
      <c r="I26" s="43">
        <f t="shared" si="0"/>
        <v>24</v>
      </c>
      <c r="J26" s="45">
        <f t="shared" si="1"/>
        <v>39.4</v>
      </c>
      <c r="K26" s="45">
        <v>73.2</v>
      </c>
      <c r="L26" s="43">
        <f t="shared" si="2"/>
        <v>21.96</v>
      </c>
      <c r="M26" s="45">
        <f t="shared" si="3"/>
        <v>61.36</v>
      </c>
      <c r="N26" s="42"/>
    </row>
    <row r="27" spans="1:14" x14ac:dyDescent="0.2">
      <c r="A27" s="58" t="s">
        <v>141</v>
      </c>
      <c r="B27" s="40">
        <v>1</v>
      </c>
      <c r="C27" s="39" t="s">
        <v>140</v>
      </c>
      <c r="D27" s="39" t="s">
        <v>135</v>
      </c>
      <c r="E27" s="30" t="s">
        <v>134</v>
      </c>
      <c r="F27" s="39">
        <v>94</v>
      </c>
      <c r="G27" s="38">
        <v>18.8</v>
      </c>
      <c r="H27" s="35">
        <v>60</v>
      </c>
      <c r="I27" s="36">
        <f t="shared" si="0"/>
        <v>24</v>
      </c>
      <c r="J27" s="37">
        <f t="shared" si="1"/>
        <v>42.8</v>
      </c>
      <c r="K27" s="37">
        <v>78.400000000000006</v>
      </c>
      <c r="L27" s="36">
        <f t="shared" si="2"/>
        <v>23.52</v>
      </c>
      <c r="M27" s="37">
        <f t="shared" si="3"/>
        <v>66.319999999999993</v>
      </c>
      <c r="N27" s="57"/>
    </row>
    <row r="28" spans="1:14" x14ac:dyDescent="0.2">
      <c r="A28" s="56" t="s">
        <v>139</v>
      </c>
      <c r="B28" s="55">
        <v>1</v>
      </c>
      <c r="C28" s="54" t="s">
        <v>138</v>
      </c>
      <c r="D28" s="54" t="s">
        <v>135</v>
      </c>
      <c r="E28" s="29" t="s">
        <v>134</v>
      </c>
      <c r="F28" s="54">
        <v>96</v>
      </c>
      <c r="G28" s="53">
        <v>19.2</v>
      </c>
      <c r="H28" s="51">
        <v>60</v>
      </c>
      <c r="I28" s="50">
        <f t="shared" si="0"/>
        <v>24</v>
      </c>
      <c r="J28" s="52">
        <f t="shared" si="1"/>
        <v>43.2</v>
      </c>
      <c r="K28" s="37">
        <v>74.8</v>
      </c>
      <c r="L28" s="50">
        <f t="shared" si="2"/>
        <v>22.439999999999998</v>
      </c>
      <c r="M28" s="52">
        <f t="shared" si="3"/>
        <v>65.64</v>
      </c>
      <c r="N28" s="8"/>
    </row>
    <row r="29" spans="1:14" ht="13.5" thickBot="1" x14ac:dyDescent="0.25">
      <c r="A29" s="49" t="s">
        <v>137</v>
      </c>
      <c r="B29" s="48">
        <v>1</v>
      </c>
      <c r="C29" s="47" t="s">
        <v>136</v>
      </c>
      <c r="D29" s="47" t="s">
        <v>135</v>
      </c>
      <c r="E29" s="21" t="s">
        <v>134</v>
      </c>
      <c r="F29" s="47">
        <v>76</v>
      </c>
      <c r="G29" s="46">
        <v>15.2</v>
      </c>
      <c r="H29" s="44">
        <v>66</v>
      </c>
      <c r="I29" s="43">
        <f t="shared" si="0"/>
        <v>26.4</v>
      </c>
      <c r="J29" s="45">
        <f t="shared" si="1"/>
        <v>41.599999999999994</v>
      </c>
      <c r="K29" s="45">
        <v>74.400000000000006</v>
      </c>
      <c r="L29" s="43">
        <f t="shared" si="2"/>
        <v>22.32</v>
      </c>
      <c r="M29" s="45">
        <f t="shared" si="3"/>
        <v>63.919999999999995</v>
      </c>
      <c r="N29" s="42"/>
    </row>
    <row r="30" spans="1:14" x14ac:dyDescent="0.2">
      <c r="A30" s="41" t="s">
        <v>133</v>
      </c>
      <c r="B30" s="40">
        <v>1</v>
      </c>
      <c r="C30" s="39" t="s">
        <v>132</v>
      </c>
      <c r="D30" s="39" t="s">
        <v>131</v>
      </c>
      <c r="E30" s="30" t="s">
        <v>130</v>
      </c>
      <c r="F30" s="39">
        <v>93</v>
      </c>
      <c r="G30" s="38">
        <v>18.600000000000001</v>
      </c>
      <c r="H30" s="35">
        <v>60</v>
      </c>
      <c r="I30" s="36">
        <f t="shared" si="0"/>
        <v>24</v>
      </c>
      <c r="J30" s="37">
        <f t="shared" si="1"/>
        <v>42.6</v>
      </c>
      <c r="K30" s="37">
        <v>69</v>
      </c>
      <c r="L30" s="36"/>
      <c r="M30" s="37"/>
      <c r="N30" s="51" t="s">
        <v>211</v>
      </c>
    </row>
  </sheetData>
  <autoFilter ref="A2:U30"/>
  <mergeCells count="1">
    <mergeCell ref="A1:N1"/>
  </mergeCells>
  <phoneticPr fontId="1" type="noConversion"/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130" zoomScaleNormal="130" workbookViewId="0">
      <selection activeCell="H8" sqref="H8"/>
    </sheetView>
  </sheetViews>
  <sheetFormatPr defaultRowHeight="12.75" x14ac:dyDescent="0.2"/>
  <cols>
    <col min="1" max="1" width="9.140625" style="2"/>
    <col min="2" max="2" width="9.140625" style="2" customWidth="1"/>
    <col min="3" max="3" width="19.140625" customWidth="1"/>
    <col min="4" max="4" width="34.85546875" customWidth="1"/>
    <col min="5" max="5" width="9.140625" customWidth="1"/>
    <col min="6" max="6" width="11.28515625" customWidth="1"/>
    <col min="7" max="7" width="11.5703125" customWidth="1"/>
    <col min="8" max="8" width="10.28515625" customWidth="1"/>
    <col min="9" max="9" width="12.5703125" style="1" customWidth="1"/>
    <col min="10" max="10" width="12.5703125" style="76" customWidth="1"/>
  </cols>
  <sheetData>
    <row r="1" spans="1:18" s="3" customFormat="1" ht="57.95" customHeight="1" x14ac:dyDescent="0.2">
      <c r="A1" s="74" t="s">
        <v>209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"/>
      <c r="M1" s="9"/>
      <c r="N1" s="9"/>
      <c r="O1" s="9"/>
      <c r="P1" s="9"/>
      <c r="Q1" s="9"/>
      <c r="R1" s="9"/>
    </row>
    <row r="2" spans="1:18" s="3" customFormat="1" ht="34.15" customHeight="1" x14ac:dyDescent="0.2">
      <c r="A2" s="8" t="s">
        <v>60</v>
      </c>
      <c r="B2" s="8" t="s">
        <v>59</v>
      </c>
      <c r="C2" s="8" t="s">
        <v>58</v>
      </c>
      <c r="D2" s="8" t="s">
        <v>57</v>
      </c>
      <c r="E2" s="8" t="s">
        <v>56</v>
      </c>
      <c r="F2" s="8" t="s">
        <v>55</v>
      </c>
      <c r="G2" s="8" t="s">
        <v>54</v>
      </c>
      <c r="H2" s="8" t="s">
        <v>63</v>
      </c>
      <c r="I2" s="8" t="s">
        <v>62</v>
      </c>
      <c r="J2" s="31" t="s">
        <v>61</v>
      </c>
      <c r="K2" s="8" t="s">
        <v>53</v>
      </c>
    </row>
    <row r="3" spans="1:18" s="3" customFormat="1" x14ac:dyDescent="0.2">
      <c r="A3" s="7" t="s">
        <v>52</v>
      </c>
      <c r="B3" s="6">
        <v>8</v>
      </c>
      <c r="C3" s="6" t="s">
        <v>51</v>
      </c>
      <c r="D3" s="6" t="s">
        <v>1</v>
      </c>
      <c r="E3" s="7" t="s">
        <v>11</v>
      </c>
      <c r="F3" s="6">
        <v>102.5</v>
      </c>
      <c r="G3" s="5">
        <f t="shared" ref="G3:G27" si="0">F3/1.5*0.4</f>
        <v>27.333333333333332</v>
      </c>
      <c r="H3" s="5">
        <v>69.599999999999994</v>
      </c>
      <c r="I3" s="11">
        <f t="shared" ref="I3:I25" si="1">SUM(H3*0.6)</f>
        <v>41.76</v>
      </c>
      <c r="J3" s="11">
        <f t="shared" ref="J3:J25" si="2">SUM(G3+I3)</f>
        <v>69.093333333333334</v>
      </c>
      <c r="K3" s="4"/>
    </row>
    <row r="4" spans="1:18" s="3" customFormat="1" x14ac:dyDescent="0.2">
      <c r="A4" s="7" t="s">
        <v>35</v>
      </c>
      <c r="B4" s="6">
        <v>8</v>
      </c>
      <c r="C4" s="6" t="s">
        <v>34</v>
      </c>
      <c r="D4" s="6" t="s">
        <v>1</v>
      </c>
      <c r="E4" s="7" t="s">
        <v>0</v>
      </c>
      <c r="F4" s="6">
        <v>79.5</v>
      </c>
      <c r="G4" s="5">
        <f t="shared" si="0"/>
        <v>21.200000000000003</v>
      </c>
      <c r="H4" s="5">
        <v>79.8</v>
      </c>
      <c r="I4" s="11">
        <f t="shared" si="1"/>
        <v>47.879999999999995</v>
      </c>
      <c r="J4" s="11">
        <f t="shared" si="2"/>
        <v>69.08</v>
      </c>
      <c r="K4" s="4"/>
    </row>
    <row r="5" spans="1:18" s="3" customFormat="1" x14ac:dyDescent="0.2">
      <c r="A5" s="7" t="s">
        <v>41</v>
      </c>
      <c r="B5" s="6">
        <v>8</v>
      </c>
      <c r="C5" s="6" t="s">
        <v>40</v>
      </c>
      <c r="D5" s="6" t="s">
        <v>1</v>
      </c>
      <c r="E5" s="7" t="s">
        <v>0</v>
      </c>
      <c r="F5" s="6">
        <v>83.5</v>
      </c>
      <c r="G5" s="5">
        <f t="shared" si="0"/>
        <v>22.266666666666666</v>
      </c>
      <c r="H5" s="5">
        <v>77</v>
      </c>
      <c r="I5" s="11">
        <f t="shared" si="1"/>
        <v>46.199999999999996</v>
      </c>
      <c r="J5" s="11">
        <f t="shared" si="2"/>
        <v>68.466666666666669</v>
      </c>
      <c r="K5" s="4"/>
    </row>
    <row r="6" spans="1:18" s="3" customFormat="1" x14ac:dyDescent="0.2">
      <c r="A6" s="7" t="s">
        <v>46</v>
      </c>
      <c r="B6" s="6">
        <v>8</v>
      </c>
      <c r="C6" s="6" t="s">
        <v>45</v>
      </c>
      <c r="D6" s="6" t="s">
        <v>1</v>
      </c>
      <c r="E6" s="7" t="s">
        <v>0</v>
      </c>
      <c r="F6" s="6">
        <v>85.5</v>
      </c>
      <c r="G6" s="5">
        <f t="shared" si="0"/>
        <v>22.8</v>
      </c>
      <c r="H6" s="5">
        <v>75.400000000000006</v>
      </c>
      <c r="I6" s="11">
        <f t="shared" si="1"/>
        <v>45.24</v>
      </c>
      <c r="J6" s="11">
        <f t="shared" si="2"/>
        <v>68.040000000000006</v>
      </c>
      <c r="K6" s="4"/>
    </row>
    <row r="7" spans="1:18" s="3" customFormat="1" x14ac:dyDescent="0.2">
      <c r="A7" s="7" t="s">
        <v>25</v>
      </c>
      <c r="B7" s="6">
        <v>8</v>
      </c>
      <c r="C7" s="6" t="s">
        <v>24</v>
      </c>
      <c r="D7" s="6" t="s">
        <v>1</v>
      </c>
      <c r="E7" s="7" t="s">
        <v>0</v>
      </c>
      <c r="F7" s="6">
        <v>75</v>
      </c>
      <c r="G7" s="5">
        <f t="shared" si="0"/>
        <v>20</v>
      </c>
      <c r="H7" s="5">
        <v>79.400000000000006</v>
      </c>
      <c r="I7" s="11">
        <f t="shared" si="1"/>
        <v>47.64</v>
      </c>
      <c r="J7" s="11">
        <f t="shared" si="2"/>
        <v>67.64</v>
      </c>
      <c r="K7" s="4"/>
    </row>
    <row r="8" spans="1:18" s="3" customFormat="1" x14ac:dyDescent="0.2">
      <c r="A8" s="7" t="s">
        <v>37</v>
      </c>
      <c r="B8" s="6">
        <v>8</v>
      </c>
      <c r="C8" s="6" t="s">
        <v>36</v>
      </c>
      <c r="D8" s="6" t="s">
        <v>1</v>
      </c>
      <c r="E8" s="7" t="s">
        <v>11</v>
      </c>
      <c r="F8" s="6">
        <v>81.5</v>
      </c>
      <c r="G8" s="5">
        <f t="shared" si="0"/>
        <v>21.733333333333334</v>
      </c>
      <c r="H8" s="5">
        <v>76.400000000000006</v>
      </c>
      <c r="I8" s="11">
        <f t="shared" si="1"/>
        <v>45.84</v>
      </c>
      <c r="J8" s="11">
        <f t="shared" si="2"/>
        <v>67.573333333333338</v>
      </c>
      <c r="K8" s="4"/>
    </row>
    <row r="9" spans="1:18" s="3" customFormat="1" x14ac:dyDescent="0.2">
      <c r="A9" s="7" t="s">
        <v>39</v>
      </c>
      <c r="B9" s="6">
        <v>8</v>
      </c>
      <c r="C9" s="6" t="s">
        <v>38</v>
      </c>
      <c r="D9" s="6" t="s">
        <v>1</v>
      </c>
      <c r="E9" s="7" t="s">
        <v>11</v>
      </c>
      <c r="F9" s="6">
        <v>83.5</v>
      </c>
      <c r="G9" s="5">
        <f t="shared" si="0"/>
        <v>22.266666666666666</v>
      </c>
      <c r="H9" s="5">
        <v>74.8</v>
      </c>
      <c r="I9" s="11">
        <f t="shared" si="1"/>
        <v>44.879999999999995</v>
      </c>
      <c r="J9" s="11">
        <f t="shared" si="2"/>
        <v>67.146666666666661</v>
      </c>
      <c r="K9" s="4"/>
    </row>
    <row r="10" spans="1:18" s="3" customFormat="1" x14ac:dyDescent="0.2">
      <c r="A10" s="7" t="s">
        <v>23</v>
      </c>
      <c r="B10" s="6">
        <v>8</v>
      </c>
      <c r="C10" s="6" t="s">
        <v>22</v>
      </c>
      <c r="D10" s="6" t="s">
        <v>1</v>
      </c>
      <c r="E10" s="7" t="s">
        <v>11</v>
      </c>
      <c r="F10" s="6">
        <v>74.5</v>
      </c>
      <c r="G10" s="5">
        <f t="shared" si="0"/>
        <v>19.866666666666667</v>
      </c>
      <c r="H10" s="5">
        <v>76.599999999999994</v>
      </c>
      <c r="I10" s="11">
        <f t="shared" si="1"/>
        <v>45.959999999999994</v>
      </c>
      <c r="J10" s="11">
        <f t="shared" si="2"/>
        <v>65.826666666666654</v>
      </c>
      <c r="K10" s="4"/>
    </row>
    <row r="11" spans="1:18" s="3" customFormat="1" x14ac:dyDescent="0.2">
      <c r="A11" s="7" t="s">
        <v>50</v>
      </c>
      <c r="B11" s="6">
        <v>8</v>
      </c>
      <c r="C11" s="6" t="s">
        <v>49</v>
      </c>
      <c r="D11" s="6" t="s">
        <v>1</v>
      </c>
      <c r="E11" s="7" t="s">
        <v>11</v>
      </c>
      <c r="F11" s="6">
        <v>91.5</v>
      </c>
      <c r="G11" s="5">
        <f t="shared" si="0"/>
        <v>24.400000000000002</v>
      </c>
      <c r="H11" s="5">
        <v>67.8</v>
      </c>
      <c r="I11" s="11">
        <f t="shared" si="1"/>
        <v>40.68</v>
      </c>
      <c r="J11" s="11">
        <f t="shared" si="2"/>
        <v>65.08</v>
      </c>
      <c r="K11" s="4"/>
    </row>
    <row r="12" spans="1:18" s="3" customFormat="1" x14ac:dyDescent="0.2">
      <c r="A12" s="7" t="s">
        <v>33</v>
      </c>
      <c r="B12" s="6">
        <v>8</v>
      </c>
      <c r="C12" s="6" t="s">
        <v>32</v>
      </c>
      <c r="D12" s="6" t="s">
        <v>1</v>
      </c>
      <c r="E12" s="7" t="s">
        <v>11</v>
      </c>
      <c r="F12" s="6">
        <v>79</v>
      </c>
      <c r="G12" s="5">
        <f t="shared" si="0"/>
        <v>21.066666666666666</v>
      </c>
      <c r="H12" s="5">
        <v>70.400000000000006</v>
      </c>
      <c r="I12" s="11">
        <f t="shared" si="1"/>
        <v>42.24</v>
      </c>
      <c r="J12" s="11">
        <f t="shared" si="2"/>
        <v>63.306666666666672</v>
      </c>
      <c r="K12" s="4"/>
    </row>
    <row r="13" spans="1:18" s="3" customFormat="1" x14ac:dyDescent="0.2">
      <c r="A13" s="7" t="s">
        <v>41</v>
      </c>
      <c r="B13" s="6">
        <v>8</v>
      </c>
      <c r="C13" s="6" t="s">
        <v>42</v>
      </c>
      <c r="D13" s="6" t="s">
        <v>1</v>
      </c>
      <c r="E13" s="7" t="s">
        <v>6</v>
      </c>
      <c r="F13" s="6">
        <v>83.5</v>
      </c>
      <c r="G13" s="5">
        <f t="shared" si="0"/>
        <v>22.266666666666666</v>
      </c>
      <c r="H13" s="5">
        <v>68.400000000000006</v>
      </c>
      <c r="I13" s="11">
        <f t="shared" si="1"/>
        <v>41.04</v>
      </c>
      <c r="J13" s="11">
        <f t="shared" si="2"/>
        <v>63.306666666666665</v>
      </c>
      <c r="K13" s="4"/>
    </row>
    <row r="14" spans="1:18" s="3" customFormat="1" x14ac:dyDescent="0.2">
      <c r="A14" s="7" t="s">
        <v>48</v>
      </c>
      <c r="B14" s="6">
        <v>8</v>
      </c>
      <c r="C14" s="6" t="s">
        <v>47</v>
      </c>
      <c r="D14" s="6" t="s">
        <v>1</v>
      </c>
      <c r="E14" s="7" t="s">
        <v>6</v>
      </c>
      <c r="F14" s="6">
        <v>85.5</v>
      </c>
      <c r="G14" s="5">
        <f t="shared" si="0"/>
        <v>22.8</v>
      </c>
      <c r="H14" s="5">
        <v>65.400000000000006</v>
      </c>
      <c r="I14" s="11">
        <f t="shared" si="1"/>
        <v>39.24</v>
      </c>
      <c r="J14" s="11">
        <f t="shared" si="2"/>
        <v>62.040000000000006</v>
      </c>
      <c r="K14" s="4"/>
    </row>
    <row r="15" spans="1:18" s="3" customFormat="1" x14ac:dyDescent="0.2">
      <c r="A15" s="7" t="s">
        <v>13</v>
      </c>
      <c r="B15" s="6">
        <v>8</v>
      </c>
      <c r="C15" s="6" t="s">
        <v>12</v>
      </c>
      <c r="D15" s="6" t="s">
        <v>1</v>
      </c>
      <c r="E15" s="7" t="s">
        <v>11</v>
      </c>
      <c r="F15" s="6">
        <v>70</v>
      </c>
      <c r="G15" s="5">
        <f t="shared" si="0"/>
        <v>18.666666666666668</v>
      </c>
      <c r="H15" s="5">
        <v>70.599999999999994</v>
      </c>
      <c r="I15" s="11">
        <f t="shared" si="1"/>
        <v>42.359999999999992</v>
      </c>
      <c r="J15" s="11">
        <f t="shared" si="2"/>
        <v>61.026666666666657</v>
      </c>
      <c r="K15" s="4"/>
    </row>
    <row r="16" spans="1:18" s="3" customFormat="1" x14ac:dyDescent="0.2">
      <c r="A16" s="7" t="s">
        <v>21</v>
      </c>
      <c r="B16" s="6">
        <v>8</v>
      </c>
      <c r="C16" s="6" t="s">
        <v>20</v>
      </c>
      <c r="D16" s="6" t="s">
        <v>1</v>
      </c>
      <c r="E16" s="7" t="s">
        <v>6</v>
      </c>
      <c r="F16" s="6">
        <v>73.5</v>
      </c>
      <c r="G16" s="5">
        <f t="shared" si="0"/>
        <v>19.600000000000001</v>
      </c>
      <c r="H16" s="5">
        <v>68.599999999999994</v>
      </c>
      <c r="I16" s="11">
        <f t="shared" si="1"/>
        <v>41.16</v>
      </c>
      <c r="J16" s="11">
        <f t="shared" si="2"/>
        <v>60.76</v>
      </c>
      <c r="K16" s="4"/>
    </row>
    <row r="17" spans="1:11" s="3" customFormat="1" x14ac:dyDescent="0.2">
      <c r="A17" s="7" t="s">
        <v>44</v>
      </c>
      <c r="B17" s="6">
        <v>8</v>
      </c>
      <c r="C17" s="6" t="s">
        <v>43</v>
      </c>
      <c r="D17" s="6" t="s">
        <v>1</v>
      </c>
      <c r="E17" s="7" t="s">
        <v>0</v>
      </c>
      <c r="F17" s="6">
        <v>85</v>
      </c>
      <c r="G17" s="5">
        <f t="shared" si="0"/>
        <v>22.666666666666668</v>
      </c>
      <c r="H17" s="5">
        <v>61.6</v>
      </c>
      <c r="I17" s="11">
        <f t="shared" si="1"/>
        <v>36.96</v>
      </c>
      <c r="J17" s="11">
        <f t="shared" si="2"/>
        <v>59.626666666666665</v>
      </c>
      <c r="K17" s="4"/>
    </row>
    <row r="18" spans="1:11" s="3" customFormat="1" x14ac:dyDescent="0.2">
      <c r="A18" s="7" t="s">
        <v>29</v>
      </c>
      <c r="B18" s="6">
        <v>8</v>
      </c>
      <c r="C18" s="6" t="s">
        <v>28</v>
      </c>
      <c r="D18" s="6" t="s">
        <v>1</v>
      </c>
      <c r="E18" s="7" t="s">
        <v>0</v>
      </c>
      <c r="F18" s="6">
        <v>79</v>
      </c>
      <c r="G18" s="5">
        <f t="shared" si="0"/>
        <v>21.066666666666666</v>
      </c>
      <c r="H18" s="5">
        <v>64</v>
      </c>
      <c r="I18" s="11">
        <f t="shared" si="1"/>
        <v>38.4</v>
      </c>
      <c r="J18" s="11">
        <f t="shared" si="2"/>
        <v>59.466666666666669</v>
      </c>
      <c r="K18" s="4"/>
    </row>
    <row r="19" spans="1:11" s="3" customFormat="1" x14ac:dyDescent="0.2">
      <c r="A19" s="7" t="s">
        <v>31</v>
      </c>
      <c r="B19" s="6">
        <v>8</v>
      </c>
      <c r="C19" s="6" t="s">
        <v>30</v>
      </c>
      <c r="D19" s="6" t="s">
        <v>1</v>
      </c>
      <c r="E19" s="7" t="s">
        <v>0</v>
      </c>
      <c r="F19" s="6">
        <v>79</v>
      </c>
      <c r="G19" s="5">
        <f t="shared" si="0"/>
        <v>21.066666666666666</v>
      </c>
      <c r="H19" s="5">
        <v>62.2</v>
      </c>
      <c r="I19" s="11">
        <f t="shared" si="1"/>
        <v>37.32</v>
      </c>
      <c r="J19" s="11">
        <f t="shared" si="2"/>
        <v>58.38666666666667</v>
      </c>
      <c r="K19" s="4"/>
    </row>
    <row r="20" spans="1:11" s="3" customFormat="1" x14ac:dyDescent="0.2">
      <c r="A20" s="7" t="s">
        <v>17</v>
      </c>
      <c r="B20" s="6">
        <v>8</v>
      </c>
      <c r="C20" s="6" t="s">
        <v>16</v>
      </c>
      <c r="D20" s="6" t="s">
        <v>1</v>
      </c>
      <c r="E20" s="7" t="s">
        <v>0</v>
      </c>
      <c r="F20" s="6">
        <v>73</v>
      </c>
      <c r="G20" s="5">
        <f t="shared" si="0"/>
        <v>19.466666666666669</v>
      </c>
      <c r="H20" s="5">
        <v>63.2</v>
      </c>
      <c r="I20" s="11">
        <f t="shared" si="1"/>
        <v>37.92</v>
      </c>
      <c r="J20" s="11">
        <f t="shared" si="2"/>
        <v>57.38666666666667</v>
      </c>
      <c r="K20" s="4"/>
    </row>
    <row r="21" spans="1:11" s="3" customFormat="1" x14ac:dyDescent="0.2">
      <c r="A21" s="7" t="s">
        <v>3</v>
      </c>
      <c r="B21" s="6">
        <v>8</v>
      </c>
      <c r="C21" s="6" t="s">
        <v>2</v>
      </c>
      <c r="D21" s="6" t="s">
        <v>1</v>
      </c>
      <c r="E21" s="7" t="s">
        <v>0</v>
      </c>
      <c r="F21" s="6">
        <v>66</v>
      </c>
      <c r="G21" s="5">
        <f t="shared" si="0"/>
        <v>17.600000000000001</v>
      </c>
      <c r="H21" s="5">
        <v>65.599999999999994</v>
      </c>
      <c r="I21" s="11">
        <f t="shared" si="1"/>
        <v>39.359999999999992</v>
      </c>
      <c r="J21" s="11">
        <f t="shared" si="2"/>
        <v>56.959999999999994</v>
      </c>
      <c r="K21" s="4"/>
    </row>
    <row r="22" spans="1:11" s="3" customFormat="1" x14ac:dyDescent="0.2">
      <c r="A22" s="7" t="s">
        <v>27</v>
      </c>
      <c r="B22" s="6">
        <v>8</v>
      </c>
      <c r="C22" s="6" t="s">
        <v>26</v>
      </c>
      <c r="D22" s="6" t="s">
        <v>1</v>
      </c>
      <c r="E22" s="7" t="s">
        <v>0</v>
      </c>
      <c r="F22" s="6">
        <v>76.5</v>
      </c>
      <c r="G22" s="5">
        <f t="shared" si="0"/>
        <v>20.400000000000002</v>
      </c>
      <c r="H22" s="5">
        <v>60.8</v>
      </c>
      <c r="I22" s="11">
        <f t="shared" si="1"/>
        <v>36.479999999999997</v>
      </c>
      <c r="J22" s="11">
        <f t="shared" si="2"/>
        <v>56.879999999999995</v>
      </c>
      <c r="K22" s="4"/>
    </row>
    <row r="23" spans="1:11" s="3" customFormat="1" x14ac:dyDescent="0.2">
      <c r="A23" s="7" t="s">
        <v>19</v>
      </c>
      <c r="B23" s="6">
        <v>8</v>
      </c>
      <c r="C23" s="6" t="s">
        <v>18</v>
      </c>
      <c r="D23" s="6" t="s">
        <v>1</v>
      </c>
      <c r="E23" s="7" t="s">
        <v>11</v>
      </c>
      <c r="F23" s="6">
        <v>73</v>
      </c>
      <c r="G23" s="5">
        <f t="shared" si="0"/>
        <v>19.466666666666669</v>
      </c>
      <c r="H23" s="5">
        <v>60.4</v>
      </c>
      <c r="I23" s="11">
        <f t="shared" si="1"/>
        <v>36.239999999999995</v>
      </c>
      <c r="J23" s="11">
        <f t="shared" si="2"/>
        <v>55.706666666666663</v>
      </c>
      <c r="K23" s="4"/>
    </row>
    <row r="24" spans="1:11" s="3" customFormat="1" x14ac:dyDescent="0.2">
      <c r="A24" s="7" t="s">
        <v>8</v>
      </c>
      <c r="B24" s="6">
        <v>8</v>
      </c>
      <c r="C24" s="6" t="s">
        <v>7</v>
      </c>
      <c r="D24" s="6" t="s">
        <v>1</v>
      </c>
      <c r="E24" s="7" t="s">
        <v>6</v>
      </c>
      <c r="F24" s="6">
        <v>67</v>
      </c>
      <c r="G24" s="5">
        <f t="shared" si="0"/>
        <v>17.866666666666667</v>
      </c>
      <c r="H24" s="5">
        <v>61.8</v>
      </c>
      <c r="I24" s="11">
        <f t="shared" si="1"/>
        <v>37.08</v>
      </c>
      <c r="J24" s="11">
        <f t="shared" si="2"/>
        <v>54.946666666666665</v>
      </c>
      <c r="K24" s="4"/>
    </row>
    <row r="25" spans="1:11" s="3" customFormat="1" x14ac:dyDescent="0.2">
      <c r="A25" s="7" t="s">
        <v>10</v>
      </c>
      <c r="B25" s="6">
        <v>8</v>
      </c>
      <c r="C25" s="6" t="s">
        <v>9</v>
      </c>
      <c r="D25" s="6" t="s">
        <v>1</v>
      </c>
      <c r="E25" s="7" t="s">
        <v>0</v>
      </c>
      <c r="F25" s="6">
        <v>69</v>
      </c>
      <c r="G25" s="5">
        <f t="shared" si="0"/>
        <v>18.400000000000002</v>
      </c>
      <c r="H25" s="5">
        <v>60.8</v>
      </c>
      <c r="I25" s="11">
        <f t="shared" si="1"/>
        <v>36.479999999999997</v>
      </c>
      <c r="J25" s="11">
        <f t="shared" si="2"/>
        <v>54.879999999999995</v>
      </c>
      <c r="K25" s="4"/>
    </row>
    <row r="26" spans="1:11" s="3" customFormat="1" x14ac:dyDescent="0.2">
      <c r="A26" s="7" t="s">
        <v>15</v>
      </c>
      <c r="B26" s="6">
        <v>8</v>
      </c>
      <c r="C26" s="6" t="s">
        <v>14</v>
      </c>
      <c r="D26" s="6" t="s">
        <v>1</v>
      </c>
      <c r="E26" s="7" t="s">
        <v>11</v>
      </c>
      <c r="F26" s="6">
        <v>73</v>
      </c>
      <c r="G26" s="5">
        <f t="shared" si="0"/>
        <v>19.466666666666669</v>
      </c>
      <c r="H26" s="12" t="s">
        <v>64</v>
      </c>
      <c r="I26" s="11"/>
      <c r="J26" s="11"/>
      <c r="K26" s="12"/>
    </row>
    <row r="27" spans="1:11" s="3" customFormat="1" x14ac:dyDescent="0.2">
      <c r="A27" s="7" t="s">
        <v>5</v>
      </c>
      <c r="B27" s="6">
        <v>8</v>
      </c>
      <c r="C27" s="6" t="s">
        <v>4</v>
      </c>
      <c r="D27" s="6" t="s">
        <v>1</v>
      </c>
      <c r="E27" s="7" t="s">
        <v>0</v>
      </c>
      <c r="F27" s="6">
        <v>66</v>
      </c>
      <c r="G27" s="5">
        <f t="shared" si="0"/>
        <v>17.600000000000001</v>
      </c>
      <c r="H27" s="12" t="s">
        <v>64</v>
      </c>
      <c r="I27" s="11"/>
      <c r="J27" s="11"/>
      <c r="K27" s="12"/>
    </row>
  </sheetData>
  <autoFilter ref="A2:R2">
    <sortState ref="A4:R28">
      <sortCondition descending="1" ref="J3"/>
    </sortState>
  </autoFilter>
  <mergeCells count="1">
    <mergeCell ref="A1:K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管理人员</vt:lpstr>
      <vt:lpstr>专业技术人员</vt:lpstr>
      <vt:lpstr>工勤人员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2020-11-25T01:09:02Z</dcterms:created>
  <dcterms:modified xsi:type="dcterms:W3CDTF">2020-11-30T03:51:17Z</dcterms:modified>
</cp:coreProperties>
</file>